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72" activeTab="0"/>
  </bookViews>
  <sheets>
    <sheet name="Финансирование 2024" sheetId="1" r:id="rId1"/>
  </sheets>
  <definedNames>
    <definedName name="_GoBack" localSheetId="0">'Финансирование 2024'!#REF!</definedName>
    <definedName name="Excel_BuiltIn_Print_Area_1_1">#REF!</definedName>
    <definedName name="_xlnm.Print_Titles" localSheetId="0">'Финансирование 2024'!$5:$5</definedName>
    <definedName name="_xlnm.Print_Area" localSheetId="0">'Финансирование 2024'!$A$1:$F$125</definedName>
  </definedNames>
  <calcPr fullCalcOnLoad="1"/>
</workbook>
</file>

<file path=xl/sharedStrings.xml><?xml version="1.0" encoding="utf-8"?>
<sst xmlns="http://schemas.openxmlformats.org/spreadsheetml/2006/main" count="207" uniqueCount="125">
  <si>
    <t>ИНФОРМАЦИЯ</t>
  </si>
  <si>
    <t>Подготовлено к финансиро-ванию</t>
  </si>
  <si>
    <t>Предельные объемы финансиро-вания</t>
  </si>
  <si>
    <t>Остаток предельных объемов финансиро-вания</t>
  </si>
  <si>
    <t>тыс. рублей</t>
  </si>
  <si>
    <t>по министерству сельского хозяйства Саратовской области</t>
  </si>
  <si>
    <t>Государственная программа Саратовской области «Развитие сельского хозяйства и регулирование рынков сельскохозяйственной продукции, сырья и продовольствия в Саратовской области»</t>
  </si>
  <si>
    <t>ВСЕГО РАСХОДЫ ОБЛАСТНОГО БЮДЖЕТА</t>
  </si>
  <si>
    <t>Расходы по софинансируемым направлениям</t>
  </si>
  <si>
    <t>Государственная программа Саратовской области «Комплексное развитие сельских территорий»</t>
  </si>
  <si>
    <t>изменения:</t>
  </si>
  <si>
    <t>Расходы по непрограммным направлениям</t>
  </si>
  <si>
    <t>Расходы по государственным программам</t>
  </si>
  <si>
    <t>Расходы по национальным (региональным) проектам</t>
  </si>
  <si>
    <t>Всего</t>
  </si>
  <si>
    <t>ОБ</t>
  </si>
  <si>
    <t>ФБ</t>
  </si>
  <si>
    <t>от  № -ЗСО</t>
  </si>
  <si>
    <t>Лимиты бюджетных обязательств на 2024 год</t>
  </si>
  <si>
    <t>Показатели кассового плана на        I квартал 2024 года</t>
  </si>
  <si>
    <t>Региональный проект "Развитие отраслей и техническая модернизация агропромышленного комплекса"</t>
  </si>
  <si>
    <t>Региональный проект "Экспорт продукции агропромышленного комплекса"</t>
  </si>
  <si>
    <t>закон от 01.12.2023 № 146-ЗСО</t>
  </si>
  <si>
    <t>Поддержка приоритетных направлений агропромышленного комплекса и развитие малых форм хозяйствования, в том числе:</t>
  </si>
  <si>
    <t>закладка многолетних насаждений</t>
  </si>
  <si>
    <t>закладка питомников</t>
  </si>
  <si>
    <t>уходные работы за многолетними насаждениями</t>
  </si>
  <si>
    <t>Расходы на выполнение государственных заданий областными бюджетными и автономными учреждениями в целях административно-хозяйственного обслуживания исполнительных органов области</t>
  </si>
  <si>
    <t>Расходы на выполнение государственных заданий областными бюджетными и автономными учреждениями в целях организации реализации сельскохозяйственной продукции товаропроизводителями области</t>
  </si>
  <si>
    <t>Расходы на выполнение государственных заданий областными бюджетными и автономными учреждениями в целях информационно-консультационного обеспечения агропромышленного комплекса области</t>
  </si>
  <si>
    <t>Строительство (приобретение) жилья, предоставляемого по договору найма жилого помещения, для граждан, осуществляющих трудовую деятельность на сельских территориях</t>
  </si>
  <si>
    <t>Оплата судебных издержек</t>
  </si>
  <si>
    <t>Региональный проект "Стимулирование инвестиционной деятельности в агропромышленном комплексе", в том числе:</t>
  </si>
  <si>
    <t>Региональный проект "Развитие отраслей овощеводства и картофелеводства", в том числе:</t>
  </si>
  <si>
    <t>1) Стимулирование увеличения производства картофеля и овощей (субсидии на поддержку производства картофеля)</t>
  </si>
  <si>
    <t>2) Стимулирование увеличения производства картофеля и овощей (субсидии на поддержку производства овощей открытого грунта)</t>
  </si>
  <si>
    <t>3) Стимулирование увеличения производства картофеля и овощей (субсидии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почв, занятых картофелем)</t>
  </si>
  <si>
    <t>4) Стимулирование увеличения производства картофеля и овощей (субсидии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почв, занятых овощными культурами открытого грунта)</t>
  </si>
  <si>
    <t>5) Стимулирование увеличения производства картофеля и овощей (субсидии на поддержку элитного семеноводства картофеля и (или) овощных культур)</t>
  </si>
  <si>
    <t>6) Стимулирование увеличения производства картофеля и овощей (субсидии на поддержку производства овощей защищенного грунта, выращенных с применением технологии досвечивания)</t>
  </si>
  <si>
    <t>Региональный проект "Вовлечение в оборот и комплексная мелиорация земель сельскохозяйственного назначения", в том числе:</t>
  </si>
  <si>
    <t>Региональный проект "Акселерация субъектов малого и среднего предпринимательства", в том числе:</t>
  </si>
  <si>
    <t>Региональный проект "Развитие жилищного строительства на сельских территориях и повышение уровня благоустройства домовладений", в том числе:</t>
  </si>
  <si>
    <t>о действующих мерах поддержки в 2024 году</t>
  </si>
  <si>
    <t>НПА</t>
  </si>
  <si>
    <t>Краткое описание</t>
  </si>
  <si>
    <t>Категории получателей</t>
  </si>
  <si>
    <t>Наименование меры поддержки</t>
  </si>
  <si>
    <t>тыс.рублей</t>
  </si>
  <si>
    <t>Размер субсидии в 2024 году</t>
  </si>
  <si>
    <t xml:space="preserve">Постановление Правительства Саратовской области от 30 августа 2021 г. N 715-П "Об утверждении положения о предоставлении грантовой поддержки "АГРОПРОГРЕСС"
</t>
  </si>
  <si>
    <t>Постановление Правительства Саратовской области от 20.04.2021 N 275-П</t>
  </si>
  <si>
    <t>Грант "Агростартап" предоставляется крестьянскому (фермерскому) хозяйству, индивидуальному предпринимателю, физическому лицу,</t>
  </si>
  <si>
    <t xml:space="preserve">Субсидия на подготовку проектов межевания и проведения кадастровых работ </t>
  </si>
  <si>
    <t>Муниципальные районы и муниципальные образования области</t>
  </si>
  <si>
    <t>грантовая поддержка на развитие семейных ферм</t>
  </si>
  <si>
    <t>грант "Агропрогресс"</t>
  </si>
  <si>
    <t>Субсидии предоставляются сельскохозяйственным товаропроизводителям (за исключением граждан, ведущих личное подсобное хозяйство), организациям агропромышленного комплекса независимо от их организационно-правовой формы, крестьянским (фермерским) хозяйствам и сельскохозяйственным потребительским кооперативам</t>
  </si>
  <si>
    <t>Субсидии предоставляются сельскохозяйственным товаропроизводителям (за исключением граждан, ведущих личное подсобное хозяйство, и сельскохозяйственных кредитных потребительских кооперативов)</t>
  </si>
  <si>
    <t>Показатели кассового плана на                                       II квартал</t>
  </si>
  <si>
    <t>Показатели кассового плана на                                       III квартал</t>
  </si>
  <si>
    <t>Показатели кассового плана на                                       IV квартал</t>
  </si>
  <si>
    <t>грант на развитие семейной фермы - средства, перечисляемые из областного бюджета в соответствии с решением региональной конкурсной комиссии семейной ферме для финансового обеспечения ее затрат, не возмещаемых в рамках иных направлений государственной поддержки, предусмотренных Государственной программой развития сельского хозяйства и регулирования рынков сельскохозяйственной продукции, сырья и продовольствия, утвержденной постановлением Правительства Российской Федерации от 14 июля 2012 года № 717 (далее - Государственная программа), в целях развития на сельских территориях и на территориях сельских агломераций Саратовской области малого и среднего предпринимательства</t>
  </si>
  <si>
    <t>Постановление Правительства Саратовской области от 24.01.2024  №42-П "Об утверждении Положения о предоставлении субсидии из областного бюджета на поддержку приорететных направлений агропромышленного комплекса"</t>
  </si>
  <si>
    <t>Субсидии на закладку и уход за многолетними насаждениями, включая питомники)</t>
  </si>
  <si>
    <t>№ п/п</t>
  </si>
  <si>
    <t xml:space="preserve">На возмещение части затрат текущего и отчетного финансового года  на поддержку элитного семеноводства на территории Саратовской области по ставке-на 1 тонну элитных и (или) оригинальных семян картофеля и (или) овощных культур, включая гибриды овощных культур;                 на возмещение части затрат отчетного финансового года  на поддержку производства картофеля и овощей открытого грунта на территории Саратовской области по ставке-на 1 тонну произведенного картофеля и овощей открытого грунта.    </t>
  </si>
  <si>
    <t xml:space="preserve">Субсидии из областного бюджета на возмещение части затрат на развитие товарной аквакультуры предоставляются  по направлениям: на возмещение части затрат на приобретение комбикормов для аквакультуры, на приобретение нового оборудования для перевозки аквакультуры, приобретение нового оборудования для выращивания аквакультуры </t>
  </si>
  <si>
    <t>Субсидии из областного бюджета на возмещение части затрат, связанных с развитием птицеводства предоставляются на  производство яиц и  птицы на убой в живом весе</t>
  </si>
  <si>
    <t>Постановление Правительства Саратовской области от 06.03.2023 года № 302-П «Об утверждении порядка формирования,  утверждения и изменения списков граждан -  участников мероприятий по строительству (приобретению) жилого помещения (жилого дома)  на сельских территориях, предоставляемого гражданам Российской Федерации, проживающим на сельских  территориях, по договору найма жилого помещения»;</t>
  </si>
  <si>
    <t>Улучшение жилищных условий граждан, путем строительства новых жилых домов и предоставления на условиях найма с правом дальнейшего выкупа</t>
  </si>
  <si>
    <t>Постановление Правительства Саратовской области от 22.04.2016 г. №187-П «Об утверждении Положения о предоставлении субсидий из областного бюджета на государственную поддержку сельскохозяйственного производства» (вносятся изменения)</t>
  </si>
  <si>
    <t>Субсидии на возмещение части затрат на поддержку производства молока (на 1 килограмм реализованного и (или) отгруженного на собственную переработку коровьего и (или) козьего молока)</t>
  </si>
  <si>
    <t>Субсидии на возмещение части затрат на поддержку племенного животноводства</t>
  </si>
  <si>
    <t>Племенные хозяйства (сельскохозяйственные товапроизводители, включенные в перечень для предоставления субсидии, утверждаемый министерством по согласованию с Минсельхозом РФ)</t>
  </si>
  <si>
    <t>1) Поддержка приоритетных направлений агропромышленного комплекса и развитие малых форм хозяйствования (субсидии на поддержку производства продукции плодово-ягодных насаждений, включая посадочный материал, закладку и уход за многолетними насаждениями (кроме виноградников), включая питомники</t>
  </si>
  <si>
    <t>3) Поддержка приоритетных направлений агропромышленного комплекса и развитие малых форм хозяйствования (субсидии на поддержку производства молока)</t>
  </si>
  <si>
    <t>Возмещение части затрат на уплату процентов по инвестиционным кредитам (займам) в агропромышленном комплексе, заключенным до 31 декабря 2016 года, в размере 100 %  ставки рефинансирования (учетной ставки) ЦБ РФ</t>
  </si>
  <si>
    <t xml:space="preserve">сельскохозяйственные товаропроизводители (за исключением граждан, ведущих личное подсобное хозяйство, и сельскохозяйственных кредитных потребительских кооперативов), зарегистрированные в Федеральной государственной информационной системе прослеживаемости </t>
  </si>
  <si>
    <t xml:space="preserve">Сельскохозяйственные товаропроизводители (за исключением крестьянских (фермерских) хозяйств, граждан, ведущих личное подсобное хозяйство, индивидуальных предпринимателей и сельскохозяйственных потребительских кооперативов), которые включены в единый реестр субъектов малого и среднего предпринимательства в соответствии с Федеральным законом "О развитии малого и среднего предпринимательства в Российской Федерации", осуществляют деятельность более 24 месяцев со дня их регистрации на сельской территории или на территории сельской агломерации Саратовской области и обязуются в рамках соглашения о предоставлении гранта, заключаемого между грантополучателем и министерством, осуществлять деятельность, на которую предоставляется грант, в течение 5 лет на сельской территории или на территории сельской агломерации Саратовской области со дня получения средств гранта "Агропрогресс" и достигнуть плановые показатели деятельности, предусмотренные проектом грантополучателя, для финансового обеспечения затрат, не возмещаемых в рамках иных направлений государственной поддержки, предусмотренных Государственной программой развития сельского хозяйства и регулирования рынков сельскохозяйственной продукции, сырья и продовольствия, утвержденной постановлением Правительства Российской Федерации от 14 июля 2012 года N 717, в целях развития на сельских территориях и территориях сельских агломераций Саратовской области малого предпринимательства.К участию допускаются сельхозтоваропроизводители-юридические лица (за исключением ЛПХ, ИП, ИП глав КФХ, КФХ и сельскохозяйственных потребительских кооперативов), зарегистрированные на территории области не менее 24 месяцев до даты подачи заявки.
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</si>
  <si>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при страховании рисков утраты (гибели) урожая сельскохозяйственной культуры,в размере 50 % от начисленной премии, по риску наступления ЧС регионального масштаба - в размере 70 % (для малого предпринимательства), 60 % (для остальных). Субсидии перечисляются страховой компании</t>
  </si>
  <si>
    <t xml:space="preserve">На поддержку проведения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почв:по ставке на 1 гектар посевной площади, занятой зерновыми, зернобобовыми, масличными (за исключением рапса и сои), кормовыми сельскохозяйственными культурами;
по ставке на 1 гектар посевных площадей, занятых семенными посевами кукурузы для производства семян родительских форм гибридов и гибридов первого поколения F1, и (или) семенными посевами подсолнечника для производства семян родительских форм гибридов и гибридов первого поколения F1, а также оригинальных и элитных семян, и (или) семенными посевами сахарной свеклы для производства семян родительских форм гибридов и гибридов первого поколения F1;
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</si>
  <si>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при страховании рисков утраты (гибели) сельскохозяйственных животных, в размере 50 % от начисленной премии. Субсидии перечисляются страховой компании</t>
  </si>
  <si>
    <t>Сельскохозяйственным товаропроизводителям (за исключением граждан, ведущих личное подсобное хозяйство, и сельскохозяйственных кредитных потребительских кооперативов), включенным в единый реестр субъектов малого и среднего предпринимательства, отвечающим критериям отнесения к субъектам малого предпринимательства в соответствии с Федеральным законом «О развитии малого и среднего предпринимательства в Российской Федерации» – по направлениям, указанным в абзацах втором и третьем подпункта «а» пункта 3 настоящего Положения;</t>
  </si>
  <si>
    <t>Сельскохозяйственные товаропроизводители (за исключением граждан, ведущих личное подсобное хозяйство, и сельскохозяйственных кредитных потребительских кооперативов)</t>
  </si>
  <si>
    <t xml:space="preserve">На поддержку элитного семеноводства и (или) на приобретение семян, произведенных в рамках Федеральной научно-технической программы:
по ставке на 1 гектар посевной площади, засеянной элитными семенами, под сельскохозяйственными культурами, за исключением посевной площади, занятой оригинальным и элитным семенным картофелем и (или) семенными посевами овощных культур;
в виде компенсации 70 процентов затрат на приобретение семян (исходя из стоимости, не превышающей предельную стоимость реализации таких семян – 12 177 рублей за 1 посевную единицу), произведенных в рамках Федеральной научно-технической программы (за исключением семян картофеля и овощных культур);
</t>
  </si>
  <si>
    <t>Сельскохозяйственные товаропроизводители (за исключением граждан, ведущих личное подсобное хозяйство, и сельскохозяйственных кредитных потребительских кооперативов</t>
  </si>
  <si>
    <t xml:space="preserve">Сельскохозяйственные товаропроизводители (за исключением граждан, ведущих личное подсобное хозяйство не применяющих специальный налоговый режим «Налог на профессиональный доход», и сельскохозяйственных кредитных потребительских кооперативов) </t>
  </si>
  <si>
    <t>Сельскохозяйственные товаропроизводители всех форм собственности, Крестьянско-фермерские хозяйства, включая ИП)</t>
  </si>
  <si>
    <t xml:space="preserve">Постановление правительства Саратовской области от 26 декабря 2023 г. N 1234-П
"О внесении изменений в государственную программу Саратовской области «Развитие сельского хозяйства и регулирование рынков сельскохозяйственной продукции, сырья и продовольствия в Саратовской области»
 Подпрограмма 5 "Эффективное вовлечение в оборот земель сельскохозяйственного назначения и развитие мелиоративного комплекса"
</t>
  </si>
  <si>
    <t>Предоставление субсидий на строительство домов органам местных самоуправлений для передачи физическим лицам</t>
  </si>
  <si>
    <t>Постановление Правительства Саратовской области от 18 марта 2016 года № 121-П «Об утверждении  Положения о предоставлении субсидий из областного бюджета  на возмещение части процентной ставки по кредитам (займам), полученным на развитие сельского хозяйства,  и признании утратившими силу отдельных положений постановления  Правительства  Саратовской  области  от  6  марта  2015 года № 111-П» (проект Постановления Правительства Саратовской области о внесении изменений в №121-П проходит согласование в установленнои порядке)</t>
  </si>
  <si>
    <t>Постановление Правительства Саратовской области от 11 апреля 2016 года № 157-П «Об утверждении  Положения о предоставлении субсидий из областного бюджета 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 и признании утратившими силу отдельных положений постановления  Правительства  Саратовской  области  от  6  марта  2015 года № 111-П» (проект Постановления Правительства Саратовской области о внесении изменений в № 157-П проходит согласование в установленнои порядке)</t>
  </si>
  <si>
    <t>Постановление Правительства Саратовской области
от 12 декабря 2022 г. N 1224-П
"Об утверждении Положения о порядке предоставления  субсидии из областного бюджета на стимулирование увеличения производства картофеля и овощей"</t>
  </si>
  <si>
    <r>
      <t xml:space="preserve">Возмещение части затрат, связанных с развитием </t>
    </r>
    <r>
      <rPr>
        <sz val="18"/>
        <color indexed="8"/>
        <rFont val="PT Astra Serif"/>
        <family val="1"/>
      </rPr>
      <t>товарной аквакультуры</t>
    </r>
  </si>
  <si>
    <r>
      <t xml:space="preserve">Возмещение части затрат, связанных с развитием </t>
    </r>
    <r>
      <rPr>
        <sz val="18"/>
        <color indexed="8"/>
        <rFont val="PT Astra Serif"/>
        <family val="1"/>
      </rPr>
      <t>птицеводства</t>
    </r>
  </si>
  <si>
    <t>Сельскохозяйственные товаропроизводители и граждане, ведущие личное подсобное хозяйство, применяющие специальный налоговый режим «Налог на профессиональный доход»</t>
  </si>
  <si>
    <r>
      <t>4) поддержка приоритетных направлений агропромышленного комплекса и развитие малых форм хозяйствования (субсидии на поддержку  развития малых форм хозяйствования  в виде грантов на развитие семейной фермы, грантов "Агропрогресс", субсидии на возмещение части затрат семейной фермы)</t>
    </r>
    <r>
      <rPr>
        <sz val="18"/>
        <color indexed="8"/>
        <rFont val="PT Astra Serif"/>
        <family val="1"/>
      </rPr>
      <t>, из них:</t>
    </r>
  </si>
  <si>
    <r>
      <rPr>
        <sz val="18"/>
        <color indexed="8"/>
        <rFont val="PT Astra Serif"/>
        <family val="1"/>
      </rPr>
      <t xml:space="preserve"> С 2021 года Министерством сельского хозяйства Российской Федерации введена новая форма грантовой поддержки «Агропрогресс», которая предусмотрена для малых и микропредприятий. </t>
    </r>
    <r>
      <rPr>
        <b/>
        <sz val="18"/>
        <rFont val="PT Astra Serif"/>
        <family val="1"/>
      </rPr>
      <t xml:space="preserve">Грант «Агропрогресс» </t>
    </r>
    <r>
      <rPr>
        <sz val="18"/>
        <rFont val="PT Astra Serif"/>
        <family val="1"/>
      </rPr>
      <t>предоставляется на конкурсной основе на стимулирование развития приоритетных подотраслей агропромышленного комплекса и развитие малых форм хозяйствования в форме субсидий.Финансирование осуществляется на следующих условиях:
- не менее 5% общей суммы проекта – собственные средства заявителя;
- не менее 70% общей суммы проекта – средства инвестиционного кредита, привлекаемого в рамках реализации проекта;
- не более 25% общей суммы проекта и не более 30 млн. рублей – средства гранта «Агропрогресс».</t>
    </r>
  </si>
  <si>
    <r>
      <t xml:space="preserve">на </t>
    </r>
    <r>
      <rPr>
        <i/>
        <sz val="18"/>
        <color indexed="8"/>
        <rFont val="PT Astra Serif"/>
        <family val="1"/>
      </rPr>
      <t>посевные площади, занятые зерновыми, зернобобовыми, масличными и кормовыми культурами, из них:</t>
    </r>
  </si>
  <si>
    <r>
      <t xml:space="preserve">-возмещение части затрат на </t>
    </r>
    <r>
      <rPr>
        <i/>
        <sz val="18"/>
        <color indexed="8"/>
        <rFont val="PT Astra Serif"/>
        <family val="1"/>
      </rPr>
      <t>производство семян</t>
    </r>
  </si>
  <si>
    <r>
      <t xml:space="preserve">Возмещение части затрат на уплату процентов по </t>
    </r>
    <r>
      <rPr>
        <sz val="18"/>
        <color indexed="8"/>
        <rFont val="PT Astra Serif"/>
        <family val="1"/>
      </rPr>
      <t>инвестиционным кредитам (займам) в агропромышленном комплексе</t>
    </r>
  </si>
  <si>
    <r>
      <t xml:space="preserve">Возмещение части </t>
    </r>
    <r>
      <rPr>
        <sz val="18"/>
        <color indexed="8"/>
        <rFont val="PT Astra Serif"/>
        <family val="1"/>
      </rPr>
      <t>прямых понесенных затрат на создание и (или) модернизацию объектов агропромышленного комплекса</t>
    </r>
  </si>
  <si>
    <r>
      <t xml:space="preserve">площадь </t>
    </r>
    <r>
      <rPr>
        <i/>
        <sz val="18"/>
        <color indexed="8"/>
        <rFont val="PT Astra Serif"/>
        <family val="1"/>
      </rPr>
      <t>виноградных насаждений</t>
    </r>
  </si>
  <si>
    <r>
      <t xml:space="preserve">площадь </t>
    </r>
    <r>
      <rPr>
        <i/>
        <sz val="18"/>
        <color indexed="8"/>
        <rFont val="PT Astra Serif"/>
        <family val="1"/>
      </rPr>
      <t>закладки виноградников</t>
    </r>
  </si>
  <si>
    <r>
      <t xml:space="preserve">Государственная поддержка стимулирования </t>
    </r>
    <r>
      <rPr>
        <sz val="18"/>
        <color indexed="8"/>
        <rFont val="PT Astra Serif"/>
        <family val="1"/>
      </rPr>
      <t>увеличения производства масличных культур</t>
    </r>
  </si>
  <si>
    <r>
      <t xml:space="preserve">Реализация мероприятий в области </t>
    </r>
    <r>
      <rPr>
        <sz val="18"/>
        <color indexed="8"/>
        <rFont val="PT Astra Serif"/>
        <family val="1"/>
      </rPr>
      <t>мелиорации земель сельскохозяйственного назначения</t>
    </r>
  </si>
  <si>
    <r>
      <t xml:space="preserve">Проведение </t>
    </r>
    <r>
      <rPr>
        <sz val="18"/>
        <color indexed="8"/>
        <rFont val="PT Astra Serif"/>
        <family val="1"/>
      </rPr>
      <t>выставок, семинаров, конкурсов, презентаций</t>
    </r>
  </si>
  <si>
    <r>
      <t xml:space="preserve">Разработка приоритетных </t>
    </r>
    <r>
      <rPr>
        <sz val="18"/>
        <color indexed="8"/>
        <rFont val="PT Astra Serif"/>
        <family val="1"/>
      </rPr>
      <t>научных исследований</t>
    </r>
  </si>
  <si>
    <r>
      <t xml:space="preserve">Обеспечение функционирования </t>
    </r>
    <r>
      <rPr>
        <sz val="18"/>
        <color indexed="8"/>
        <rFont val="PT Astra Serif"/>
        <family val="1"/>
      </rPr>
      <t>информационно-технологической инфраструктуры и техническая защита информации министерства сельского хозяйства области</t>
    </r>
  </si>
  <si>
    <r>
      <t xml:space="preserve">Расходы на </t>
    </r>
    <r>
      <rPr>
        <sz val="18"/>
        <color indexed="8"/>
        <rFont val="PT Astra Serif"/>
        <family val="1"/>
      </rPr>
      <t>обеспечение функций центрального аппарата</t>
    </r>
  </si>
  <si>
    <r>
      <t xml:space="preserve">Мероприятия по </t>
    </r>
    <r>
      <rPr>
        <sz val="18"/>
        <color indexed="8"/>
        <rFont val="PT Astra Serif"/>
        <family val="1"/>
      </rPr>
      <t>профессиональному развитию государственных гражданских служащих области</t>
    </r>
  </si>
  <si>
    <r>
      <t xml:space="preserve">Расходы по </t>
    </r>
    <r>
      <rPr>
        <sz val="18"/>
        <color indexed="8"/>
        <rFont val="PT Astra Serif"/>
        <family val="1"/>
      </rPr>
      <t>исполнительным листам</t>
    </r>
  </si>
  <si>
    <r>
      <t>Грант "Агростартап" -</t>
    </r>
    <r>
      <rPr>
        <sz val="18"/>
        <color indexed="8"/>
        <rFont val="PT Astra Serif"/>
        <family val="1"/>
      </rPr>
      <t xml:space="preserve"> средства, перечисляемые</t>
    </r>
    <r>
      <rPr>
        <b/>
        <sz val="18"/>
        <color indexed="8"/>
        <rFont val="PT Astra Serif"/>
        <family val="1"/>
      </rPr>
      <t xml:space="preserve"> </t>
    </r>
    <r>
      <rPr>
        <sz val="18"/>
        <color indexed="8"/>
        <rFont val="PT Astra Serif"/>
        <family val="1"/>
      </rPr>
      <t>грантополучателю для финансового обеспечения его затрат, не возмещаемых в рамках иных направ</t>
    </r>
    <r>
      <rPr>
        <sz val="18"/>
        <color indexed="8"/>
        <rFont val="PT Astra Serif"/>
        <family val="1"/>
      </rPr>
      <t>лений государственной поддержки, связанных с реализацией проекта создания и (или) развития хозяйства, представляемого заявителем в региональную конкурсную комиссию</t>
    </r>
  </si>
  <si>
    <t>Постановление Правительства Саратовской области  №187 от 22 апреля 2016 года "Об утверждении Положения о предоставлении субсидий из областного бюджета на государственную поддержку сельскохозяйственного производства"(в НПА вносятся изменения, новая редакция на согласовании в Правительстве области)</t>
  </si>
  <si>
    <t>ИП глава КФХ, ИП, КХ</t>
  </si>
  <si>
    <t>постановление Правительства Саратовской области от 28 мая 2021 года № 394-П «Об утверждении Положения о предоставлении из областного бюджета грантов в форме субсидий на развитие семейных ферм и признании утратившим силу постановления Правительства Саратовской области от 10 мая 2012 года № 215-П» (в НПА вносятся изменения, новая редакция на согласовании в Правительстве области)</t>
  </si>
  <si>
    <r>
      <t>Поддержка приоритетных направлений агропромышленного комплекса и развитие малых форм хозяйствования (поддержка племенного животноводства</t>
    </r>
    <r>
      <rPr>
        <sz val="18"/>
        <color indexed="8"/>
        <rFont val="PT Astra Serif"/>
        <family val="1"/>
      </rPr>
      <t>)</t>
    </r>
  </si>
  <si>
    <r>
      <t xml:space="preserve">Поддержка приоритетных направлений агропромышленного комплекса и развитие малых форм хозяйствования (субсидии </t>
    </r>
    <r>
      <rPr>
        <sz val="18"/>
        <color indexed="8"/>
        <rFont val="PT Astra Serif"/>
        <family val="1"/>
      </rPr>
      <t>на уплату страховой премии, начисленной по договору сельскохозяйственного страхования в области растениеводства)</t>
    </r>
  </si>
  <si>
    <t xml:space="preserve">Поддержка приоритетных направлений агропромышленного комплекса и развитие малых форм хозяйствования (субсидии на поддержку проведения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почв)  </t>
  </si>
  <si>
    <r>
      <t>Поддержка приоритетных направлений агропромышленного комплекса и развитие малых форм хозяйствования (субсидии на поддержку элитного семеноводства и (или) на приобретение семян, приобретенных в рамках Федеральной научно-технической программы</t>
    </r>
    <r>
      <rPr>
        <sz val="18"/>
        <color indexed="8"/>
        <rFont val="PT Astra Serif"/>
        <family val="1"/>
      </rPr>
      <t>)</t>
    </r>
  </si>
  <si>
    <r>
      <t xml:space="preserve">Поддержка приоритетных направлений агропромышленного комплекса и развитие малых форм хозяйствования (субсидии </t>
    </r>
    <r>
      <rPr>
        <sz val="18"/>
        <color indexed="8"/>
        <rFont val="PT Astra Serif"/>
        <family val="1"/>
      </rPr>
      <t>на уплату страховой премии, начисленной по договору сельскохозяйственного страхования в области животноводства)</t>
    </r>
  </si>
  <si>
    <r>
      <t xml:space="preserve">Подготовка проектов </t>
    </r>
    <r>
      <rPr>
        <sz val="18"/>
        <color indexed="8"/>
        <rFont val="PT Astra Serif"/>
        <family val="1"/>
      </rPr>
      <t>межевания земельных участков и на проведение кадастровых работ</t>
    </r>
  </si>
  <si>
    <t>Создание системы поддержки фермеров и развитие сельской кооперации (предоставление грантов «Агростартап»)</t>
  </si>
  <si>
    <t>Обеспечение комплексного развития сельских территорий (строительство (приобретение) жилого помещения (жилого дома) на сельских территориях, предоставляемого гражданам Российской Федерации, проживающим на сельских территориях, по договору найма жилого помещения)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</si>
</sst>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0.0"/>
    <numFmt numFmtId="172" formatCode="#,##0.00000"/>
    <numFmt numFmtId="173" formatCode="#,##0.0_ ;[Red]\-#,##0.0\ "/>
    <numFmt numFmtId="174" formatCode="#,##0.00000_ ;[Red]\-#,##0.00000\ "/>
    <numFmt numFmtId="175" formatCode="0.00000"/>
    <numFmt numFmtId="176" formatCode="[$-F800]dddd\,\ mmmm\ dd\,\ yyyy"/>
    <numFmt numFmtId="177" formatCode="#,##0.0000_ ;[Red]\-#,##0.0000\ "/>
    <numFmt numFmtId="178" formatCode="#,##0.000_ ;[Red]\-#,##0.000\ "/>
    <numFmt numFmtId="179" formatCode="#,##0.00_ ;[Red]\-#,##0.00\ "/>
  </numFmts>
  <fonts count="93">
    <font>
      <sz val="10"/>
      <name val="Arial Cyr"/>
      <family val="2"/>
    </font>
    <font>
      <sz val="10"/>
      <name val="Arial"/>
      <family val="0"/>
    </font>
    <font>
      <sz val="25"/>
      <name val="PT Astra Serif"/>
      <family val="1"/>
    </font>
    <font>
      <sz val="11"/>
      <color indexed="8"/>
      <name val="Calibri"/>
      <family val="2"/>
    </font>
    <font>
      <b/>
      <sz val="18"/>
      <color indexed="8"/>
      <name val="PT Astra Serif"/>
      <family val="1"/>
    </font>
    <font>
      <sz val="18"/>
      <color indexed="8"/>
      <name val="PT Astra Serif"/>
      <family val="1"/>
    </font>
    <font>
      <sz val="18"/>
      <name val="PT Astra Serif"/>
      <family val="1"/>
    </font>
    <font>
      <i/>
      <sz val="18"/>
      <color indexed="8"/>
      <name val="PT Astra Serif"/>
      <family val="1"/>
    </font>
    <font>
      <b/>
      <sz val="1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25"/>
      <color indexed="8"/>
      <name val="Times New Roman"/>
      <family val="1"/>
    </font>
    <font>
      <sz val="25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PT Astra Serif"/>
      <family val="1"/>
    </font>
    <font>
      <b/>
      <sz val="20"/>
      <color indexed="8"/>
      <name val="PT Astra Serif"/>
      <family val="1"/>
    </font>
    <font>
      <b/>
      <sz val="24"/>
      <color indexed="8"/>
      <name val="PT Astra Serif"/>
      <family val="1"/>
    </font>
    <font>
      <b/>
      <sz val="25"/>
      <color indexed="8"/>
      <name val="PT Astra Serif"/>
      <family val="1"/>
    </font>
    <font>
      <b/>
      <sz val="21"/>
      <color indexed="8"/>
      <name val="PT Astra Serif"/>
      <family val="1"/>
    </font>
    <font>
      <b/>
      <sz val="26"/>
      <color indexed="8"/>
      <name val="PT Astra Serif"/>
      <family val="1"/>
    </font>
    <font>
      <b/>
      <i/>
      <sz val="26"/>
      <color indexed="8"/>
      <name val="PT Astra Serif"/>
      <family val="1"/>
    </font>
    <font>
      <b/>
      <i/>
      <sz val="18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22"/>
      <color indexed="8"/>
      <name val="PT Astra Serif"/>
      <family val="1"/>
    </font>
    <font>
      <sz val="25"/>
      <color indexed="8"/>
      <name val="PT Astra Serif"/>
      <family val="1"/>
    </font>
    <font>
      <b/>
      <i/>
      <sz val="25"/>
      <color indexed="8"/>
      <name val="PT Astra Serif"/>
      <family val="1"/>
    </font>
    <font>
      <i/>
      <sz val="25"/>
      <color indexed="8"/>
      <name val="PT Astra Serif"/>
      <family val="1"/>
    </font>
    <font>
      <b/>
      <sz val="18"/>
      <color indexed="9"/>
      <name val="PT Astra Serif"/>
      <family val="1"/>
    </font>
    <font>
      <sz val="18"/>
      <color indexed="9"/>
      <name val="PT Astra Serif"/>
      <family val="1"/>
    </font>
    <font>
      <i/>
      <sz val="18"/>
      <color indexed="9"/>
      <name val="PT Astra Serif"/>
      <family val="1"/>
    </font>
    <font>
      <b/>
      <sz val="27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5"/>
      <color theme="1"/>
      <name val="Times New Roman"/>
      <family val="1"/>
    </font>
    <font>
      <sz val="25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PT Astra Serif"/>
      <family val="1"/>
    </font>
    <font>
      <b/>
      <sz val="20"/>
      <color theme="1"/>
      <name val="PT Astra Serif"/>
      <family val="1"/>
    </font>
    <font>
      <b/>
      <sz val="24"/>
      <color theme="1"/>
      <name val="PT Astra Serif"/>
      <family val="1"/>
    </font>
    <font>
      <b/>
      <sz val="18"/>
      <color theme="1"/>
      <name val="PT Astra Serif"/>
      <family val="1"/>
    </font>
    <font>
      <sz val="18"/>
      <color theme="1"/>
      <name val="PT Astra Serif"/>
      <family val="1"/>
    </font>
    <font>
      <b/>
      <sz val="25"/>
      <color theme="1"/>
      <name val="PT Astra Serif"/>
      <family val="1"/>
    </font>
    <font>
      <b/>
      <sz val="21"/>
      <color theme="1"/>
      <name val="PT Astra Serif"/>
      <family val="1"/>
    </font>
    <font>
      <b/>
      <sz val="26"/>
      <color theme="1"/>
      <name val="PT Astra Serif"/>
      <family val="1"/>
    </font>
    <font>
      <b/>
      <i/>
      <sz val="26"/>
      <color theme="1"/>
      <name val="PT Astra Serif"/>
      <family val="1"/>
    </font>
    <font>
      <b/>
      <i/>
      <sz val="18"/>
      <color theme="1"/>
      <name val="PT Astra Serif"/>
      <family val="1"/>
    </font>
    <font>
      <i/>
      <sz val="18"/>
      <color theme="1"/>
      <name val="PT Astra Serif"/>
      <family val="1"/>
    </font>
    <font>
      <b/>
      <sz val="14"/>
      <color theme="1"/>
      <name val="PT Astra Serif"/>
      <family val="1"/>
    </font>
    <font>
      <b/>
      <sz val="22"/>
      <color theme="1"/>
      <name val="PT Astra Serif"/>
      <family val="1"/>
    </font>
    <font>
      <sz val="25"/>
      <color theme="1"/>
      <name val="PT Astra Serif"/>
      <family val="1"/>
    </font>
    <font>
      <b/>
      <i/>
      <sz val="25"/>
      <color theme="1"/>
      <name val="PT Astra Serif"/>
      <family val="1"/>
    </font>
    <font>
      <i/>
      <sz val="25"/>
      <color theme="1"/>
      <name val="PT Astra Serif"/>
      <family val="1"/>
    </font>
    <font>
      <b/>
      <sz val="18"/>
      <color theme="0"/>
      <name val="PT Astra Serif"/>
      <family val="1"/>
    </font>
    <font>
      <sz val="18"/>
      <color theme="0"/>
      <name val="PT Astra Serif"/>
      <family val="1"/>
    </font>
    <font>
      <i/>
      <sz val="18"/>
      <color theme="0"/>
      <name val="PT Astra Serif"/>
      <family val="1"/>
    </font>
    <font>
      <b/>
      <sz val="27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68" fontId="1" fillId="0" borderId="0" applyFill="0" applyBorder="0" applyAlignment="0" applyProtection="0"/>
    <xf numFmtId="166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9" fontId="1" fillId="0" borderId="0" applyFill="0" applyBorder="0" applyAlignment="0" applyProtection="0"/>
    <xf numFmtId="167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8" fillId="33" borderId="0" xfId="53" applyFont="1" applyFill="1">
      <alignment/>
      <protection/>
    </xf>
    <xf numFmtId="174" fontId="69" fillId="25" borderId="10" xfId="53" applyNumberFormat="1" applyFont="1" applyFill="1" applyBorder="1" applyAlignment="1">
      <alignment horizontal="right" vertical="center" shrinkToFit="1"/>
      <protection/>
    </xf>
    <xf numFmtId="174" fontId="70" fillId="25" borderId="10" xfId="53" applyNumberFormat="1" applyFont="1" applyFill="1" applyBorder="1" applyAlignment="1">
      <alignment horizontal="right" vertical="center" shrinkToFit="1"/>
      <protection/>
    </xf>
    <xf numFmtId="0" fontId="71" fillId="25" borderId="0" xfId="53" applyFont="1" applyFill="1">
      <alignment/>
      <protection/>
    </xf>
    <xf numFmtId="0" fontId="72" fillId="33" borderId="0" xfId="53" applyFont="1" applyFill="1" applyAlignment="1">
      <alignment horizontal="right"/>
      <protection/>
    </xf>
    <xf numFmtId="0" fontId="73" fillId="0" borderId="0" xfId="53" applyFont="1" applyFill="1">
      <alignment/>
      <protection/>
    </xf>
    <xf numFmtId="176" fontId="74" fillId="0" borderId="0" xfId="53" applyNumberFormat="1" applyFont="1" applyFill="1" applyAlignment="1">
      <alignment horizontal="left"/>
      <protection/>
    </xf>
    <xf numFmtId="0" fontId="74" fillId="0" borderId="10" xfId="53" applyFont="1" applyFill="1" applyBorder="1" applyAlignment="1">
      <alignment horizontal="center" vertical="top" wrapText="1"/>
      <protection/>
    </xf>
    <xf numFmtId="0" fontId="75" fillId="0" borderId="0" xfId="53" applyFont="1" applyFill="1" applyAlignment="1">
      <alignment horizontal="center" vertical="center"/>
      <protection/>
    </xf>
    <xf numFmtId="14" fontId="76" fillId="0" borderId="0" xfId="53" applyNumberFormat="1" applyFont="1" applyFill="1" applyAlignment="1">
      <alignment horizontal="left"/>
      <protection/>
    </xf>
    <xf numFmtId="0" fontId="77" fillId="0" borderId="0" xfId="53" applyFont="1" applyFill="1">
      <alignment/>
      <protection/>
    </xf>
    <xf numFmtId="0" fontId="76" fillId="0" borderId="0" xfId="53" applyFont="1" applyFill="1" applyAlignment="1">
      <alignment horizontal="right"/>
      <protection/>
    </xf>
    <xf numFmtId="174" fontId="78" fillId="0" borderId="10" xfId="53" applyNumberFormat="1" applyFont="1" applyFill="1" applyBorder="1" applyAlignment="1">
      <alignment horizontal="right" vertical="center" shrinkToFit="1"/>
      <protection/>
    </xf>
    <xf numFmtId="175" fontId="75" fillId="0" borderId="0" xfId="53" applyNumberFormat="1" applyFont="1" applyFill="1" applyAlignment="1">
      <alignment horizontal="center" vertical="center"/>
      <protection/>
    </xf>
    <xf numFmtId="171" fontId="76" fillId="0" borderId="0" xfId="53" applyNumberFormat="1" applyFont="1" applyFill="1" applyAlignment="1">
      <alignment horizontal="right"/>
      <protection/>
    </xf>
    <xf numFmtId="175" fontId="76" fillId="0" borderId="0" xfId="53" applyNumberFormat="1" applyFont="1" applyFill="1" applyAlignment="1">
      <alignment horizontal="right"/>
      <protection/>
    </xf>
    <xf numFmtId="0" fontId="79" fillId="0" borderId="0" xfId="53" applyFont="1" applyFill="1" applyAlignment="1">
      <alignment horizontal="right"/>
      <protection/>
    </xf>
    <xf numFmtId="175" fontId="74" fillId="0" borderId="10" xfId="53" applyNumberFormat="1" applyFont="1" applyFill="1" applyBorder="1" applyAlignment="1">
      <alignment horizontal="center" vertical="top" wrapText="1"/>
      <protection/>
    </xf>
    <xf numFmtId="0" fontId="80" fillId="0" borderId="0" xfId="53" applyFont="1" applyFill="1">
      <alignment/>
      <protection/>
    </xf>
    <xf numFmtId="0" fontId="81" fillId="0" borderId="0" xfId="53" applyFont="1" applyFill="1">
      <alignment/>
      <protection/>
    </xf>
    <xf numFmtId="0" fontId="76" fillId="0" borderId="0" xfId="53" applyFont="1" applyFill="1">
      <alignment/>
      <protection/>
    </xf>
    <xf numFmtId="0" fontId="82" fillId="0" borderId="0" xfId="53" applyFont="1" applyFill="1">
      <alignment/>
      <protection/>
    </xf>
    <xf numFmtId="0" fontId="83" fillId="0" borderId="0" xfId="53" applyFont="1" applyFill="1">
      <alignment/>
      <protection/>
    </xf>
    <xf numFmtId="0" fontId="77" fillId="0" borderId="0" xfId="53" applyFont="1" applyFill="1" applyAlignment="1">
      <alignment horizontal="center"/>
      <protection/>
    </xf>
    <xf numFmtId="0" fontId="84" fillId="0" borderId="0" xfId="53" applyFont="1" applyFill="1">
      <alignment/>
      <protection/>
    </xf>
    <xf numFmtId="171" fontId="73" fillId="0" borderId="0" xfId="53" applyNumberFormat="1" applyFont="1" applyFill="1">
      <alignment/>
      <protection/>
    </xf>
    <xf numFmtId="175" fontId="84" fillId="0" borderId="0" xfId="53" applyNumberFormat="1" applyFont="1" applyFill="1">
      <alignment/>
      <protection/>
    </xf>
    <xf numFmtId="175" fontId="73" fillId="0" borderId="0" xfId="53" applyNumberFormat="1" applyFont="1" applyFill="1">
      <alignment/>
      <protection/>
    </xf>
    <xf numFmtId="172" fontId="73" fillId="0" borderId="0" xfId="53" applyNumberFormat="1" applyFont="1" applyFill="1">
      <alignment/>
      <protection/>
    </xf>
    <xf numFmtId="173" fontId="73" fillId="0" borderId="0" xfId="53" applyNumberFormat="1" applyFont="1" applyFill="1">
      <alignment/>
      <protection/>
    </xf>
    <xf numFmtId="176" fontId="85" fillId="0" borderId="0" xfId="53" applyNumberFormat="1" applyFont="1" applyFill="1" applyAlignment="1">
      <alignment horizontal="left"/>
      <protection/>
    </xf>
    <xf numFmtId="174" fontId="86" fillId="25" borderId="10" xfId="53" applyNumberFormat="1" applyFont="1" applyFill="1" applyBorder="1" applyAlignment="1">
      <alignment horizontal="right" vertical="center" shrinkToFit="1"/>
      <protection/>
    </xf>
    <xf numFmtId="174" fontId="86" fillId="0" borderId="0" xfId="53" applyNumberFormat="1" applyFont="1" applyFill="1" applyBorder="1" applyAlignment="1">
      <alignment horizontal="right" vertical="center" shrinkToFit="1"/>
      <protection/>
    </xf>
    <xf numFmtId="174" fontId="87" fillId="0" borderId="10" xfId="53" applyNumberFormat="1" applyFont="1" applyFill="1" applyBorder="1" applyAlignment="1">
      <alignment horizontal="right" vertical="center" shrinkToFit="1"/>
      <protection/>
    </xf>
    <xf numFmtId="174" fontId="86" fillId="0" borderId="10" xfId="53" applyNumberFormat="1" applyFont="1" applyFill="1" applyBorder="1" applyAlignment="1">
      <alignment horizontal="right" vertical="center" shrinkToFit="1"/>
      <protection/>
    </xf>
    <xf numFmtId="174" fontId="88" fillId="0" borderId="10" xfId="53" applyNumberFormat="1" applyFont="1" applyFill="1" applyBorder="1" applyAlignment="1">
      <alignment horizontal="right" vertical="center" shrinkToFit="1"/>
      <protection/>
    </xf>
    <xf numFmtId="174" fontId="78" fillId="25" borderId="10" xfId="53" applyNumberFormat="1" applyFont="1" applyFill="1" applyBorder="1" applyAlignment="1">
      <alignment horizontal="right" vertical="center" shrinkToFit="1"/>
      <protection/>
    </xf>
    <xf numFmtId="174" fontId="78" fillId="25" borderId="11" xfId="53" applyNumberFormat="1" applyFont="1" applyFill="1" applyBorder="1" applyAlignment="1">
      <alignment horizontal="right" vertical="center" shrinkToFit="1"/>
      <protection/>
    </xf>
    <xf numFmtId="0" fontId="77" fillId="0" borderId="0" xfId="53" applyFont="1" applyFill="1" applyAlignment="1">
      <alignment horizontal="right"/>
      <protection/>
    </xf>
    <xf numFmtId="0" fontId="7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171" fontId="76" fillId="0" borderId="10" xfId="53" applyNumberFormat="1" applyFont="1" applyFill="1" applyBorder="1" applyAlignment="1">
      <alignment horizontal="center" vertical="top" wrapText="1"/>
      <protection/>
    </xf>
    <xf numFmtId="0" fontId="76" fillId="0" borderId="12" xfId="53" applyFont="1" applyFill="1" applyBorder="1" applyAlignment="1">
      <alignment horizontal="center" vertical="center" wrapText="1"/>
      <protection/>
    </xf>
    <xf numFmtId="174" fontId="76" fillId="0" borderId="10" xfId="53" applyNumberFormat="1" applyFont="1" applyFill="1" applyBorder="1" applyAlignment="1">
      <alignment horizontal="right" vertical="center" shrinkToFit="1"/>
      <protection/>
    </xf>
    <xf numFmtId="174" fontId="76" fillId="33" borderId="10" xfId="53" applyNumberFormat="1" applyFont="1" applyFill="1" applyBorder="1" applyAlignment="1">
      <alignment horizontal="right" vertical="center" shrinkToFit="1"/>
      <protection/>
    </xf>
    <xf numFmtId="0" fontId="89" fillId="0" borderId="12" xfId="53" applyFont="1" applyFill="1" applyBorder="1" applyAlignment="1">
      <alignment horizontal="center" vertical="center"/>
      <protection/>
    </xf>
    <xf numFmtId="0" fontId="89" fillId="0" borderId="11" xfId="53" applyFont="1" applyFill="1" applyBorder="1" applyAlignment="1">
      <alignment horizontal="center" vertical="center"/>
      <protection/>
    </xf>
    <xf numFmtId="0" fontId="76" fillId="0" borderId="11" xfId="53" applyFont="1" applyFill="1" applyBorder="1" applyAlignment="1">
      <alignment horizontal="center" vertical="center" wrapText="1"/>
      <protection/>
    </xf>
    <xf numFmtId="174" fontId="82" fillId="0" borderId="10" xfId="53" applyNumberFormat="1" applyFont="1" applyFill="1" applyBorder="1" applyAlignment="1">
      <alignment horizontal="right" vertical="center" shrinkToFit="1"/>
      <protection/>
    </xf>
    <xf numFmtId="0" fontId="82" fillId="0" borderId="10" xfId="53" applyFont="1" applyFill="1" applyBorder="1" applyAlignment="1">
      <alignment horizontal="center" vertical="center" wrapText="1"/>
      <protection/>
    </xf>
    <xf numFmtId="174" fontId="82" fillId="33" borderId="10" xfId="53" applyNumberFormat="1" applyFont="1" applyFill="1" applyBorder="1" applyAlignment="1">
      <alignment horizontal="right" vertical="center" shrinkToFit="1"/>
      <protection/>
    </xf>
    <xf numFmtId="171" fontId="77" fillId="0" borderId="0" xfId="53" applyNumberFormat="1" applyFont="1" applyFill="1">
      <alignment/>
      <protection/>
    </xf>
    <xf numFmtId="0" fontId="77" fillId="0" borderId="0" xfId="53" applyFont="1" applyFill="1" applyBorder="1">
      <alignment/>
      <protection/>
    </xf>
    <xf numFmtId="0" fontId="76" fillId="0" borderId="0" xfId="53" applyFont="1" applyFill="1" applyBorder="1">
      <alignment/>
      <protection/>
    </xf>
    <xf numFmtId="171" fontId="76" fillId="0" borderId="0" xfId="53" applyNumberFormat="1" applyFont="1" applyFill="1">
      <alignment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77" fillId="33" borderId="0" xfId="53" applyFont="1" applyFill="1">
      <alignment/>
      <protection/>
    </xf>
    <xf numFmtId="0" fontId="76" fillId="33" borderId="0" xfId="53" applyFont="1" applyFill="1">
      <alignment/>
      <protection/>
    </xf>
    <xf numFmtId="0" fontId="5" fillId="0" borderId="13" xfId="54" applyFont="1" applyBorder="1" applyAlignment="1">
      <alignment horizontal="center" vertical="top" wrapText="1"/>
      <protection/>
    </xf>
    <xf numFmtId="0" fontId="89" fillId="0" borderId="12" xfId="53" applyFont="1" applyFill="1" applyBorder="1" applyAlignment="1">
      <alignment horizontal="center" vertical="center"/>
      <protection/>
    </xf>
    <xf numFmtId="0" fontId="76" fillId="0" borderId="10" xfId="53" applyFont="1" applyFill="1" applyBorder="1" applyAlignment="1">
      <alignment horizontal="center" vertical="center" wrapText="1"/>
      <protection/>
    </xf>
    <xf numFmtId="174" fontId="76" fillId="0" borderId="10" xfId="53" applyNumberFormat="1" applyFont="1" applyFill="1" applyBorder="1" applyAlignment="1">
      <alignment horizontal="right" vertical="center" shrinkToFit="1"/>
      <protection/>
    </xf>
    <xf numFmtId="174" fontId="76" fillId="33" borderId="10" xfId="53" applyNumberFormat="1" applyFont="1" applyFill="1" applyBorder="1" applyAlignment="1">
      <alignment horizontal="right" vertical="center" shrinkToFit="1"/>
      <protection/>
    </xf>
    <xf numFmtId="0" fontId="89" fillId="0" borderId="11" xfId="53" applyFont="1" applyFill="1" applyBorder="1" applyAlignment="1">
      <alignment horizontal="center" vertical="center"/>
      <protection/>
    </xf>
    <xf numFmtId="0" fontId="77" fillId="34" borderId="10" xfId="53" applyFont="1" applyFill="1" applyBorder="1" applyAlignment="1">
      <alignment horizontal="center" vertical="top" wrapText="1"/>
      <protection/>
    </xf>
    <xf numFmtId="174" fontId="6" fillId="34" borderId="10" xfId="53" applyNumberFormat="1" applyFont="1" applyFill="1" applyBorder="1" applyAlignment="1">
      <alignment horizontal="center" vertical="top" wrapText="1" shrinkToFit="1"/>
      <protection/>
    </xf>
    <xf numFmtId="173" fontId="77" fillId="0" borderId="10" xfId="53" applyNumberFormat="1" applyFont="1" applyFill="1" applyBorder="1" applyAlignment="1">
      <alignment horizontal="center" vertical="top" shrinkToFit="1"/>
      <protection/>
    </xf>
    <xf numFmtId="174" fontId="76" fillId="0" borderId="10" xfId="53" applyNumberFormat="1" applyFont="1" applyFill="1" applyBorder="1" applyAlignment="1">
      <alignment horizontal="center" vertical="top" shrinkToFit="1"/>
      <protection/>
    </xf>
    <xf numFmtId="174" fontId="76" fillId="33" borderId="10" xfId="53" applyNumberFormat="1" applyFont="1" applyFill="1" applyBorder="1" applyAlignment="1">
      <alignment horizontal="center" vertical="top" shrinkToFit="1"/>
      <protection/>
    </xf>
    <xf numFmtId="174" fontId="77" fillId="0" borderId="10" xfId="53" applyNumberFormat="1" applyFont="1" applyFill="1" applyBorder="1" applyAlignment="1">
      <alignment horizontal="center" vertical="top" wrapText="1" shrinkToFi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77" fillId="0" borderId="10" xfId="53" applyFont="1" applyFill="1" applyBorder="1" applyAlignment="1">
      <alignment horizontal="center" vertical="top" wrapText="1"/>
      <protection/>
    </xf>
    <xf numFmtId="0" fontId="90" fillId="0" borderId="12" xfId="53" applyFont="1" applyFill="1" applyBorder="1" applyAlignment="1">
      <alignment horizontal="center" vertical="top"/>
      <protection/>
    </xf>
    <xf numFmtId="174" fontId="77" fillId="0" borderId="10" xfId="53" applyNumberFormat="1" applyFont="1" applyFill="1" applyBorder="1" applyAlignment="1">
      <alignment horizontal="center" vertical="top" shrinkToFit="1"/>
      <protection/>
    </xf>
    <xf numFmtId="0" fontId="90" fillId="0" borderId="11" xfId="53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center" vertical="top" wrapText="1"/>
    </xf>
    <xf numFmtId="0" fontId="7" fillId="0" borderId="10" xfId="53" applyFont="1" applyFill="1" applyBorder="1" applyAlignment="1">
      <alignment horizontal="center" vertical="top" wrapText="1"/>
      <protection/>
    </xf>
    <xf numFmtId="0" fontId="83" fillId="0" borderId="10" xfId="53" applyFont="1" applyFill="1" applyBorder="1" applyAlignment="1">
      <alignment horizontal="center" vertical="top" wrapText="1"/>
      <protection/>
    </xf>
    <xf numFmtId="174" fontId="83" fillId="0" borderId="10" xfId="53" applyNumberFormat="1" applyFont="1" applyFill="1" applyBorder="1" applyAlignment="1">
      <alignment horizontal="center" vertical="top" shrinkToFit="1"/>
      <protection/>
    </xf>
    <xf numFmtId="173" fontId="83" fillId="0" borderId="10" xfId="53" applyNumberFormat="1" applyFont="1" applyFill="1" applyBorder="1" applyAlignment="1">
      <alignment horizontal="center" vertical="top" shrinkToFit="1"/>
      <protection/>
    </xf>
    <xf numFmtId="174" fontId="82" fillId="0" borderId="10" xfId="53" applyNumberFormat="1" applyFont="1" applyFill="1" applyBorder="1" applyAlignment="1">
      <alignment horizontal="center" vertical="top" shrinkToFit="1"/>
      <protection/>
    </xf>
    <xf numFmtId="174" fontId="82" fillId="33" borderId="10" xfId="53" applyNumberFormat="1" applyFont="1" applyFill="1" applyBorder="1" applyAlignment="1">
      <alignment horizontal="center" vertical="top" shrinkToFit="1"/>
      <protection/>
    </xf>
    <xf numFmtId="0" fontId="91" fillId="0" borderId="12" xfId="53" applyFont="1" applyFill="1" applyBorder="1" applyAlignment="1">
      <alignment horizontal="center" vertical="top"/>
      <protection/>
    </xf>
    <xf numFmtId="174" fontId="83" fillId="33" borderId="10" xfId="53" applyNumberFormat="1" applyFont="1" applyFill="1" applyBorder="1" applyAlignment="1">
      <alignment horizontal="center" vertical="top" shrinkToFit="1"/>
      <protection/>
    </xf>
    <xf numFmtId="0" fontId="91" fillId="0" borderId="11" xfId="53" applyFont="1" applyFill="1" applyBorder="1" applyAlignment="1">
      <alignment horizontal="center" vertical="top"/>
      <protection/>
    </xf>
    <xf numFmtId="0" fontId="5" fillId="0" borderId="14" xfId="53" applyFont="1" applyFill="1" applyBorder="1" applyAlignment="1">
      <alignment horizontal="center" vertical="top" wrapText="1"/>
      <protection/>
    </xf>
    <xf numFmtId="174" fontId="5" fillId="0" borderId="14" xfId="53" applyNumberFormat="1" applyFont="1" applyFill="1" applyBorder="1" applyAlignment="1">
      <alignment horizontal="center" vertical="top" wrapText="1" shrinkToFit="1"/>
      <protection/>
    </xf>
    <xf numFmtId="0" fontId="77" fillId="0" borderId="0" xfId="53" applyFont="1" applyFill="1" applyAlignment="1">
      <alignment horizontal="center" vertical="top"/>
      <protection/>
    </xf>
    <xf numFmtId="174" fontId="5" fillId="0" borderId="14" xfId="53" applyNumberFormat="1" applyFont="1" applyFill="1" applyBorder="1" applyAlignment="1">
      <alignment horizontal="center" vertical="top" shrinkToFit="1"/>
      <protection/>
    </xf>
    <xf numFmtId="49" fontId="83" fillId="0" borderId="10" xfId="53" applyNumberFormat="1" applyFont="1" applyFill="1" applyBorder="1" applyAlignment="1">
      <alignment horizontal="center" vertical="top" wrapText="1"/>
      <protection/>
    </xf>
    <xf numFmtId="49" fontId="91" fillId="0" borderId="12" xfId="53" applyNumberFormat="1" applyFont="1" applyFill="1" applyBorder="1" applyAlignment="1">
      <alignment horizontal="center" vertical="top"/>
      <protection/>
    </xf>
    <xf numFmtId="49" fontId="91" fillId="0" borderId="11" xfId="53" applyNumberFormat="1" applyFont="1" applyFill="1" applyBorder="1" applyAlignment="1">
      <alignment horizontal="center" vertical="top"/>
      <protection/>
    </xf>
    <xf numFmtId="174" fontId="77" fillId="33" borderId="10" xfId="53" applyNumberFormat="1" applyFont="1" applyFill="1" applyBorder="1" applyAlignment="1">
      <alignment horizontal="center" vertical="top" shrinkToFi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3" xfId="54" applyFont="1" applyFill="1" applyBorder="1" applyAlignment="1">
      <alignment horizontal="center" vertical="top" wrapText="1"/>
      <protection/>
    </xf>
    <xf numFmtId="0" fontId="77" fillId="25" borderId="10" xfId="53" applyFont="1" applyFill="1" applyBorder="1" applyAlignment="1">
      <alignment horizontal="center" vertical="top" wrapText="1"/>
      <protection/>
    </xf>
    <xf numFmtId="174" fontId="77" fillId="25" borderId="10" xfId="53" applyNumberFormat="1" applyFont="1" applyFill="1" applyBorder="1" applyAlignment="1">
      <alignment horizontal="center" vertical="top" shrinkToFit="1"/>
      <protection/>
    </xf>
    <xf numFmtId="173" fontId="77" fillId="25" borderId="10" xfId="53" applyNumberFormat="1" applyFont="1" applyFill="1" applyBorder="1" applyAlignment="1">
      <alignment horizontal="center" vertical="top" shrinkToFit="1"/>
      <protection/>
    </xf>
    <xf numFmtId="174" fontId="76" fillId="25" borderId="10" xfId="53" applyNumberFormat="1" applyFont="1" applyFill="1" applyBorder="1" applyAlignment="1">
      <alignment horizontal="center" vertical="top" shrinkToFit="1"/>
      <protection/>
    </xf>
    <xf numFmtId="0" fontId="77" fillId="25" borderId="11" xfId="53" applyFont="1" applyFill="1" applyBorder="1" applyAlignment="1">
      <alignment horizontal="center" vertical="top" wrapText="1"/>
      <protection/>
    </xf>
    <xf numFmtId="174" fontId="77" fillId="25" borderId="11" xfId="53" applyNumberFormat="1" applyFont="1" applyFill="1" applyBorder="1" applyAlignment="1">
      <alignment horizontal="center" vertical="top" shrinkToFit="1"/>
      <protection/>
    </xf>
    <xf numFmtId="173" fontId="77" fillId="25" borderId="11" xfId="53" applyNumberFormat="1" applyFont="1" applyFill="1" applyBorder="1" applyAlignment="1">
      <alignment horizontal="center" vertical="top" shrinkToFit="1"/>
      <protection/>
    </xf>
    <xf numFmtId="174" fontId="76" fillId="25" borderId="11" xfId="53" applyNumberFormat="1" applyFont="1" applyFill="1" applyBorder="1" applyAlignment="1">
      <alignment horizontal="center" vertical="top" shrinkToFit="1"/>
      <protection/>
    </xf>
    <xf numFmtId="0" fontId="5" fillId="0" borderId="10" xfId="0" applyFont="1" applyFill="1" applyBorder="1" applyAlignment="1">
      <alignment horizontal="center" vertical="top" wrapText="1"/>
    </xf>
    <xf numFmtId="0" fontId="83" fillId="0" borderId="10" xfId="53" applyFont="1" applyFill="1" applyBorder="1" applyAlignment="1">
      <alignment horizontal="left" vertical="center" wrapText="1"/>
      <protection/>
    </xf>
    <xf numFmtId="0" fontId="83" fillId="0" borderId="10" xfId="53" applyFont="1" applyFill="1" applyBorder="1" applyAlignment="1">
      <alignment horizontal="center" vertical="center" wrapText="1"/>
      <protection/>
    </xf>
    <xf numFmtId="174" fontId="77" fillId="0" borderId="10" xfId="53" applyNumberFormat="1" applyFont="1" applyFill="1" applyBorder="1" applyAlignment="1">
      <alignment horizontal="right" vertical="center" shrinkToFit="1"/>
      <protection/>
    </xf>
    <xf numFmtId="174" fontId="77" fillId="33" borderId="10" xfId="53" applyNumberFormat="1" applyFont="1" applyFill="1" applyBorder="1" applyAlignment="1">
      <alignment horizontal="right" vertical="center" shrinkToFit="1"/>
      <protection/>
    </xf>
    <xf numFmtId="0" fontId="77" fillId="0" borderId="10" xfId="53" applyFont="1" applyFill="1" applyBorder="1" applyAlignment="1">
      <alignment horizontal="center" vertical="center" wrapText="1"/>
      <protection/>
    </xf>
    <xf numFmtId="0" fontId="90" fillId="0" borderId="12" xfId="53" applyFont="1" applyFill="1" applyBorder="1" applyAlignment="1">
      <alignment horizontal="center" vertical="center"/>
      <protection/>
    </xf>
    <xf numFmtId="0" fontId="90" fillId="0" borderId="11" xfId="53" applyFont="1" applyFill="1" applyBorder="1" applyAlignment="1">
      <alignment horizontal="center" vertical="center"/>
      <protection/>
    </xf>
    <xf numFmtId="0" fontId="77" fillId="0" borderId="10" xfId="53" applyFont="1" applyFill="1" applyBorder="1" applyAlignment="1">
      <alignment horizontal="justify" vertical="center" wrapText="1"/>
      <protection/>
    </xf>
    <xf numFmtId="0" fontId="77" fillId="25" borderId="10" xfId="53" applyFont="1" applyFill="1" applyBorder="1" applyAlignment="1">
      <alignment horizontal="center" vertical="center" wrapText="1"/>
      <protection/>
    </xf>
    <xf numFmtId="174" fontId="77" fillId="25" borderId="10" xfId="53" applyNumberFormat="1" applyFont="1" applyFill="1" applyBorder="1" applyAlignment="1">
      <alignment horizontal="right" vertical="center" shrinkToFit="1"/>
      <protection/>
    </xf>
    <xf numFmtId="174" fontId="76" fillId="25" borderId="10" xfId="53" applyNumberFormat="1" applyFont="1" applyFill="1" applyBorder="1" applyAlignment="1">
      <alignment horizontal="right" vertical="center" shrinkToFi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0" fontId="90" fillId="0" borderId="0" xfId="53" applyFont="1" applyFill="1" applyBorder="1" applyAlignment="1">
      <alignment horizontal="center" vertical="center"/>
      <protection/>
    </xf>
    <xf numFmtId="0" fontId="77" fillId="0" borderId="0" xfId="53" applyFont="1" applyFill="1" applyBorder="1" applyAlignment="1">
      <alignment horizontal="center" vertical="center" wrapText="1"/>
      <protection/>
    </xf>
    <xf numFmtId="174" fontId="77" fillId="0" borderId="0" xfId="53" applyNumberFormat="1" applyFont="1" applyFill="1" applyBorder="1" applyAlignment="1">
      <alignment horizontal="right" vertical="center" shrinkToFit="1"/>
      <protection/>
    </xf>
    <xf numFmtId="174" fontId="77" fillId="33" borderId="0" xfId="53" applyNumberFormat="1" applyFont="1" applyFill="1" applyBorder="1" applyAlignment="1">
      <alignment horizontal="right" vertical="center" shrinkToFit="1"/>
      <protection/>
    </xf>
    <xf numFmtId="0" fontId="77" fillId="0" borderId="0" xfId="53" applyFont="1" applyFill="1">
      <alignment/>
      <protection/>
    </xf>
    <xf numFmtId="0" fontId="77" fillId="0" borderId="0" xfId="53" applyFont="1" applyFill="1" applyAlignment="1">
      <alignment horizontal="right"/>
      <protection/>
    </xf>
    <xf numFmtId="0" fontId="77" fillId="0" borderId="0" xfId="53" applyFont="1" applyFill="1" applyAlignment="1">
      <alignment horizontal="left"/>
      <protection/>
    </xf>
    <xf numFmtId="0" fontId="77" fillId="33" borderId="0" xfId="53" applyFont="1" applyFill="1">
      <alignment/>
      <protection/>
    </xf>
    <xf numFmtId="171" fontId="77" fillId="0" borderId="0" xfId="53" applyNumberFormat="1" applyFont="1" applyFill="1">
      <alignment/>
      <protection/>
    </xf>
    <xf numFmtId="170" fontId="77" fillId="0" borderId="0" xfId="53" applyNumberFormat="1" applyFont="1" applyFill="1">
      <alignment/>
      <protection/>
    </xf>
    <xf numFmtId="170" fontId="77" fillId="33" borderId="0" xfId="53" applyNumberFormat="1" applyFont="1" applyFill="1">
      <alignment/>
      <protection/>
    </xf>
    <xf numFmtId="0" fontId="77" fillId="0" borderId="10" xfId="53" applyFont="1" applyFill="1" applyBorder="1">
      <alignment/>
      <protection/>
    </xf>
    <xf numFmtId="0" fontId="76" fillId="0" borderId="10" xfId="53" applyFont="1" applyFill="1" applyBorder="1">
      <alignment/>
      <protection/>
    </xf>
    <xf numFmtId="0" fontId="82" fillId="0" borderId="10" xfId="53" applyFont="1" applyFill="1" applyBorder="1">
      <alignment/>
      <protection/>
    </xf>
    <xf numFmtId="0" fontId="76" fillId="0" borderId="10" xfId="53" applyFont="1" applyFill="1" applyBorder="1" applyAlignment="1">
      <alignment horizontal="center" vertical="center"/>
      <protection/>
    </xf>
    <xf numFmtId="0" fontId="82" fillId="0" borderId="10" xfId="53" applyFont="1" applyFill="1" applyBorder="1" applyAlignment="1">
      <alignment horizontal="center" vertical="center"/>
      <protection/>
    </xf>
    <xf numFmtId="0" fontId="76" fillId="0" borderId="15" xfId="0" applyFont="1" applyFill="1" applyBorder="1" applyAlignment="1">
      <alignment horizontal="center" vertical="top" wrapText="1"/>
    </xf>
    <xf numFmtId="0" fontId="76" fillId="0" borderId="16" xfId="0" applyFont="1" applyFill="1" applyBorder="1" applyAlignment="1">
      <alignment horizontal="center" vertical="top" wrapText="1"/>
    </xf>
    <xf numFmtId="0" fontId="77" fillId="0" borderId="12" xfId="53" applyFont="1" applyFill="1" applyBorder="1" applyAlignment="1">
      <alignment horizontal="center" vertical="top" wrapText="1"/>
      <protection/>
    </xf>
    <xf numFmtId="0" fontId="77" fillId="0" borderId="11" xfId="53" applyFont="1" applyFill="1" applyBorder="1" applyAlignment="1">
      <alignment horizontal="center" vertical="top" wrapText="1"/>
      <protection/>
    </xf>
    <xf numFmtId="174" fontId="77" fillId="0" borderId="12" xfId="53" applyNumberFormat="1" applyFont="1" applyFill="1" applyBorder="1" applyAlignment="1">
      <alignment horizontal="center" vertical="top" shrinkToFit="1"/>
      <protection/>
    </xf>
    <xf numFmtId="174" fontId="77" fillId="0" borderId="11" xfId="53" applyNumberFormat="1" applyFont="1" applyFill="1" applyBorder="1" applyAlignment="1">
      <alignment horizontal="center" vertical="top" shrinkToFi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0" fontId="4" fillId="0" borderId="16" xfId="53" applyFont="1" applyFill="1" applyBorder="1" applyAlignment="1">
      <alignment horizontal="center" vertical="top" wrapText="1"/>
      <protection/>
    </xf>
    <xf numFmtId="0" fontId="76" fillId="0" borderId="10" xfId="53" applyFont="1" applyFill="1" applyBorder="1" applyAlignment="1">
      <alignment horizontal="center" vertical="center" wrapText="1"/>
      <protection/>
    </xf>
    <xf numFmtId="0" fontId="77" fillId="0" borderId="17" xfId="53" applyFont="1" applyFill="1" applyBorder="1" applyAlignment="1">
      <alignment horizontal="center" vertical="top" wrapText="1"/>
      <protection/>
    </xf>
    <xf numFmtId="174" fontId="77" fillId="0" borderId="12" xfId="53" applyNumberFormat="1" applyFont="1" applyFill="1" applyBorder="1" applyAlignment="1">
      <alignment horizontal="center" vertical="top" wrapText="1" shrinkToFit="1"/>
      <protection/>
    </xf>
    <xf numFmtId="0" fontId="6" fillId="0" borderId="17" xfId="0" applyFont="1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76" fillId="0" borderId="15" xfId="53" applyFont="1" applyFill="1" applyBorder="1" applyAlignment="1">
      <alignment horizontal="center" vertical="center" wrapText="1"/>
      <protection/>
    </xf>
    <xf numFmtId="0" fontId="76" fillId="0" borderId="16" xfId="53" applyFont="1" applyFill="1" applyBorder="1" applyAlignment="1">
      <alignment horizontal="center" vertical="center" wrapText="1"/>
      <protection/>
    </xf>
    <xf numFmtId="0" fontId="76" fillId="0" borderId="15" xfId="53" applyFont="1" applyFill="1" applyBorder="1" applyAlignment="1">
      <alignment horizontal="center" vertical="top" wrapText="1"/>
      <protection/>
    </xf>
    <xf numFmtId="0" fontId="76" fillId="0" borderId="16" xfId="53" applyFont="1" applyFill="1" applyBorder="1" applyAlignment="1">
      <alignment horizontal="center" vertical="top" wrapText="1"/>
      <protection/>
    </xf>
    <xf numFmtId="0" fontId="92" fillId="0" borderId="0" xfId="53" applyFont="1" applyFill="1" applyAlignment="1">
      <alignment horizontal="center" vertical="center"/>
      <protection/>
    </xf>
    <xf numFmtId="2" fontId="92" fillId="0" borderId="0" xfId="53" applyNumberFormat="1" applyFont="1" applyFill="1" applyAlignment="1">
      <alignment horizontal="center" vertical="center" wrapText="1"/>
      <protection/>
    </xf>
    <xf numFmtId="0" fontId="76" fillId="0" borderId="18" xfId="0" applyFont="1" applyFill="1" applyBorder="1" applyAlignment="1">
      <alignment horizontal="center" vertical="top" wrapText="1"/>
    </xf>
    <xf numFmtId="0" fontId="4" fillId="0" borderId="18" xfId="53" applyFont="1" applyFill="1" applyBorder="1" applyAlignment="1">
      <alignment horizontal="center" vertical="top" wrapText="1"/>
      <protection/>
    </xf>
    <xf numFmtId="0" fontId="76" fillId="0" borderId="18" xfId="53" applyFont="1" applyFill="1" applyBorder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showZeros="0" tabSelected="1" view="pageBreakPreview" zoomScale="40" zoomScaleNormal="60" zoomScaleSheetLayoutView="40" zoomScalePageLayoutView="0" workbookViewId="0" topLeftCell="A1">
      <pane xSplit="2" ySplit="5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25" sqref="B125"/>
    </sheetView>
  </sheetViews>
  <sheetFormatPr defaultColWidth="9.00390625" defaultRowHeight="12.75"/>
  <cols>
    <col min="1" max="1" width="10.875" style="6" customWidth="1"/>
    <col min="2" max="2" width="89.00390625" style="6" customWidth="1"/>
    <col min="3" max="3" width="103.125" style="6" customWidth="1"/>
    <col min="4" max="4" width="115.125" style="6" customWidth="1"/>
    <col min="5" max="5" width="174.875" style="6" customWidth="1"/>
    <col min="6" max="6" width="27.25390625" style="6" customWidth="1"/>
    <col min="7" max="7" width="23.75390625" style="6" hidden="1" customWidth="1"/>
    <col min="8" max="8" width="22.125" style="6" hidden="1" customWidth="1"/>
    <col min="9" max="10" width="24.75390625" style="1" hidden="1" customWidth="1"/>
    <col min="11" max="11" width="23.75390625" style="1" hidden="1" customWidth="1"/>
    <col min="12" max="12" width="23.375" style="26" hidden="1" customWidth="1"/>
    <col min="13" max="13" width="22.875" style="28" hidden="1" customWidth="1"/>
    <col min="14" max="14" width="25.75390625" style="6" hidden="1" customWidth="1"/>
    <col min="15" max="15" width="18.25390625" style="6" customWidth="1"/>
    <col min="16" max="16384" width="9.125" style="6" customWidth="1"/>
  </cols>
  <sheetData>
    <row r="1" spans="2:14" ht="30" customHeight="1"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4"/>
      <c r="N1" s="9"/>
    </row>
    <row r="2" spans="2:14" ht="33.75">
      <c r="B2" s="152" t="s">
        <v>43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"/>
      <c r="N2" s="9"/>
    </row>
    <row r="3" spans="2:14" ht="30" customHeight="1">
      <c r="B3" s="151" t="s">
        <v>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4"/>
      <c r="N3" s="9"/>
    </row>
    <row r="4" spans="2:14" ht="27">
      <c r="B4" s="31"/>
      <c r="C4" s="7"/>
      <c r="D4" s="10"/>
      <c r="E4" s="10"/>
      <c r="F4" s="39" t="s">
        <v>48</v>
      </c>
      <c r="G4" s="12"/>
      <c r="H4" s="12"/>
      <c r="I4" s="5"/>
      <c r="J4" s="5"/>
      <c r="K4" s="5"/>
      <c r="L4" s="15"/>
      <c r="M4" s="16"/>
      <c r="N4" s="17" t="s">
        <v>4</v>
      </c>
    </row>
    <row r="5" spans="1:14" ht="136.5" customHeight="1">
      <c r="A5" s="129"/>
      <c r="B5" s="40" t="s">
        <v>47</v>
      </c>
      <c r="C5" s="40" t="s">
        <v>44</v>
      </c>
      <c r="D5" s="40" t="s">
        <v>45</v>
      </c>
      <c r="E5" s="40" t="s">
        <v>46</v>
      </c>
      <c r="F5" s="41" t="s">
        <v>49</v>
      </c>
      <c r="G5" s="42" t="s">
        <v>18</v>
      </c>
      <c r="H5" s="42" t="s">
        <v>19</v>
      </c>
      <c r="I5" s="57" t="s">
        <v>59</v>
      </c>
      <c r="J5" s="57" t="s">
        <v>60</v>
      </c>
      <c r="K5" s="57" t="s">
        <v>61</v>
      </c>
      <c r="L5" s="43" t="s">
        <v>2</v>
      </c>
      <c r="M5" s="18" t="s">
        <v>3</v>
      </c>
      <c r="N5" s="8" t="s">
        <v>1</v>
      </c>
    </row>
    <row r="6" spans="1:14" s="19" customFormat="1" ht="33" hidden="1">
      <c r="A6" s="130"/>
      <c r="B6" s="44" t="s">
        <v>7</v>
      </c>
      <c r="C6" s="40" t="s">
        <v>14</v>
      </c>
      <c r="D6" s="45"/>
      <c r="E6" s="45"/>
      <c r="F6" s="45">
        <f aca="true" t="shared" si="0" ref="F6:N6">F7+F8</f>
        <v>95711</v>
      </c>
      <c r="G6" s="45" t="e">
        <f t="shared" si="0"/>
        <v>#REF!</v>
      </c>
      <c r="H6" s="45" t="e">
        <f t="shared" si="0"/>
        <v>#REF!</v>
      </c>
      <c r="I6" s="46" t="e">
        <f t="shared" si="0"/>
        <v>#REF!</v>
      </c>
      <c r="J6" s="46" t="e">
        <f t="shared" si="0"/>
        <v>#REF!</v>
      </c>
      <c r="K6" s="46" t="e">
        <f t="shared" si="0"/>
        <v>#REF!</v>
      </c>
      <c r="L6" s="45" t="e">
        <f t="shared" si="0"/>
        <v>#REF!</v>
      </c>
      <c r="M6" s="13" t="e">
        <f t="shared" si="0"/>
        <v>#REF!</v>
      </c>
      <c r="N6" s="13" t="e">
        <f t="shared" si="0"/>
        <v>#REF!</v>
      </c>
    </row>
    <row r="7" spans="1:14" s="19" customFormat="1" ht="33" hidden="1">
      <c r="A7" s="130"/>
      <c r="B7" s="47" t="str">
        <f>B6</f>
        <v>ВСЕГО РАСХОДЫ ОБЛАСТНОГО БЮДЖЕТА</v>
      </c>
      <c r="C7" s="40" t="s">
        <v>15</v>
      </c>
      <c r="D7" s="45"/>
      <c r="E7" s="45"/>
      <c r="F7" s="45">
        <f>F23+F117+F128</f>
        <v>95711</v>
      </c>
      <c r="G7" s="45" t="e">
        <f>G23+G117+G128</f>
        <v>#REF!</v>
      </c>
      <c r="H7" s="45" t="e">
        <f>H23+H117+H128</f>
        <v>#REF!</v>
      </c>
      <c r="I7" s="46" t="e">
        <f>I23+I117+I128</f>
        <v>#REF!</v>
      </c>
      <c r="J7" s="46" t="e">
        <f>J23+J117+J128</f>
        <v>#REF!</v>
      </c>
      <c r="K7" s="46" t="e">
        <f>K23+K117+K128</f>
        <v>#REF!</v>
      </c>
      <c r="L7" s="45" t="e">
        <f>L23+L117+L128</f>
        <v>#REF!</v>
      </c>
      <c r="M7" s="13" t="e">
        <f>M23+M117+M128</f>
        <v>#REF!</v>
      </c>
      <c r="N7" s="13" t="e">
        <f>N23+N117+N128</f>
        <v>#REF!</v>
      </c>
    </row>
    <row r="8" spans="1:14" s="19" customFormat="1" ht="33" hidden="1">
      <c r="A8" s="130"/>
      <c r="B8" s="48" t="str">
        <f>B6</f>
        <v>ВСЕГО РАСХОДЫ ОБЛАСТНОГО БЮДЖЕТА</v>
      </c>
      <c r="C8" s="40" t="s">
        <v>16</v>
      </c>
      <c r="D8" s="45"/>
      <c r="E8" s="45"/>
      <c r="F8" s="45">
        <f>F24+F118+F129</f>
        <v>0</v>
      </c>
      <c r="G8" s="45" t="e">
        <f>G24+G118+G129</f>
        <v>#REF!</v>
      </c>
      <c r="H8" s="45" t="e">
        <f>H24+H118+H129</f>
        <v>#REF!</v>
      </c>
      <c r="I8" s="46" t="e">
        <f>I24+I118+I129</f>
        <v>#REF!</v>
      </c>
      <c r="J8" s="46" t="e">
        <f>J24+J118+J129</f>
        <v>#REF!</v>
      </c>
      <c r="K8" s="46" t="e">
        <f>K24+K118+K129</f>
        <v>#REF!</v>
      </c>
      <c r="L8" s="45" t="e">
        <f>L24+L118+L129</f>
        <v>#REF!</v>
      </c>
      <c r="M8" s="13" t="e">
        <f>M24+M118+M129</f>
        <v>#REF!</v>
      </c>
      <c r="N8" s="13" t="e">
        <f>N24+N118+N129</f>
        <v>#REF!</v>
      </c>
    </row>
    <row r="9" spans="1:14" s="20" customFormat="1" ht="33" hidden="1">
      <c r="A9" s="131"/>
      <c r="B9" s="49"/>
      <c r="C9" s="40"/>
      <c r="D9" s="50"/>
      <c r="E9" s="50"/>
      <c r="F9" s="50"/>
      <c r="G9" s="50"/>
      <c r="H9" s="50"/>
      <c r="I9" s="52"/>
      <c r="J9" s="52"/>
      <c r="K9" s="52"/>
      <c r="L9" s="50"/>
      <c r="M9" s="34"/>
      <c r="N9" s="34"/>
    </row>
    <row r="10" spans="1:14" s="20" customFormat="1" ht="33" hidden="1">
      <c r="A10" s="131"/>
      <c r="B10" s="40" t="s">
        <v>12</v>
      </c>
      <c r="C10" s="40" t="s">
        <v>14</v>
      </c>
      <c r="D10" s="45"/>
      <c r="E10" s="45"/>
      <c r="F10" s="45">
        <f>F11+F12</f>
        <v>0</v>
      </c>
      <c r="G10" s="45" t="e">
        <f aca="true" t="shared" si="1" ref="G10:N10">G11+G12</f>
        <v>#REF!</v>
      </c>
      <c r="H10" s="45" t="e">
        <f t="shared" si="1"/>
        <v>#REF!</v>
      </c>
      <c r="I10" s="46" t="e">
        <f t="shared" si="1"/>
        <v>#REF!</v>
      </c>
      <c r="J10" s="46" t="e">
        <f t="shared" si="1"/>
        <v>#REF!</v>
      </c>
      <c r="K10" s="46" t="e">
        <f t="shared" si="1"/>
        <v>#REF!</v>
      </c>
      <c r="L10" s="45" t="e">
        <f t="shared" si="1"/>
        <v>#REF!</v>
      </c>
      <c r="M10" s="13" t="e">
        <f t="shared" si="1"/>
        <v>#REF!</v>
      </c>
      <c r="N10" s="13" t="e">
        <f t="shared" si="1"/>
        <v>#REF!</v>
      </c>
    </row>
    <row r="11" spans="1:14" s="19" customFormat="1" ht="33" hidden="1">
      <c r="A11" s="130"/>
      <c r="B11" s="47" t="str">
        <f>B10</f>
        <v>Расходы по государственным программам</v>
      </c>
      <c r="C11" s="40" t="s">
        <v>15</v>
      </c>
      <c r="D11" s="45"/>
      <c r="E11" s="45"/>
      <c r="F11" s="45">
        <f>F23+F117</f>
        <v>0</v>
      </c>
      <c r="G11" s="45" t="e">
        <f>G23+G117</f>
        <v>#REF!</v>
      </c>
      <c r="H11" s="45" t="e">
        <f>H23+H117</f>
        <v>#REF!</v>
      </c>
      <c r="I11" s="46" t="e">
        <f>I23+I117</f>
        <v>#REF!</v>
      </c>
      <c r="J11" s="46" t="e">
        <f>J23+J117</f>
        <v>#REF!</v>
      </c>
      <c r="K11" s="46" t="e">
        <f>K23+K117</f>
        <v>#REF!</v>
      </c>
      <c r="L11" s="45" t="e">
        <f>L23+L117</f>
        <v>#REF!</v>
      </c>
      <c r="M11" s="13" t="e">
        <f>M23+M117</f>
        <v>#REF!</v>
      </c>
      <c r="N11" s="13" t="e">
        <f>N23+N117</f>
        <v>#REF!</v>
      </c>
    </row>
    <row r="12" spans="1:14" s="19" customFormat="1" ht="33" hidden="1">
      <c r="A12" s="130"/>
      <c r="B12" s="48" t="str">
        <f>B10</f>
        <v>Расходы по государственным программам</v>
      </c>
      <c r="C12" s="40" t="s">
        <v>16</v>
      </c>
      <c r="D12" s="45"/>
      <c r="E12" s="45"/>
      <c r="F12" s="45">
        <f>F24+F118</f>
        <v>0</v>
      </c>
      <c r="G12" s="45" t="e">
        <f>G24+G118</f>
        <v>#REF!</v>
      </c>
      <c r="H12" s="45" t="e">
        <f>H24+H118</f>
        <v>#REF!</v>
      </c>
      <c r="I12" s="46" t="e">
        <f>I24+I118</f>
        <v>#REF!</v>
      </c>
      <c r="J12" s="46" t="e">
        <f>J24+J118</f>
        <v>#REF!</v>
      </c>
      <c r="K12" s="46" t="e">
        <f>K24+K118</f>
        <v>#REF!</v>
      </c>
      <c r="L12" s="45" t="e">
        <f>L24+L118</f>
        <v>#REF!</v>
      </c>
      <c r="M12" s="13" t="e">
        <f>M24+M118</f>
        <v>#REF!</v>
      </c>
      <c r="N12" s="13" t="e">
        <f>N24+N118</f>
        <v>#REF!</v>
      </c>
    </row>
    <row r="13" spans="1:14" s="20" customFormat="1" ht="33" hidden="1">
      <c r="A13" s="131"/>
      <c r="B13" s="40"/>
      <c r="C13" s="40"/>
      <c r="D13" s="50"/>
      <c r="E13" s="50"/>
      <c r="F13" s="50"/>
      <c r="G13" s="50"/>
      <c r="H13" s="50"/>
      <c r="I13" s="52"/>
      <c r="J13" s="52"/>
      <c r="K13" s="52"/>
      <c r="L13" s="50"/>
      <c r="M13" s="34"/>
      <c r="N13" s="34"/>
    </row>
    <row r="14" spans="1:14" s="19" customFormat="1" ht="45" hidden="1">
      <c r="A14" s="130"/>
      <c r="B14" s="40" t="s">
        <v>13</v>
      </c>
      <c r="C14" s="40" t="s">
        <v>14</v>
      </c>
      <c r="D14" s="45"/>
      <c r="E14" s="45"/>
      <c r="F14" s="45">
        <f>F15+F16</f>
        <v>0</v>
      </c>
      <c r="G14" s="45" t="e">
        <f aca="true" t="shared" si="2" ref="G14:N14">G15+G16</f>
        <v>#REF!</v>
      </c>
      <c r="H14" s="45" t="e">
        <f t="shared" si="2"/>
        <v>#REF!</v>
      </c>
      <c r="I14" s="46" t="e">
        <f t="shared" si="2"/>
        <v>#REF!</v>
      </c>
      <c r="J14" s="46" t="e">
        <f t="shared" si="2"/>
        <v>#REF!</v>
      </c>
      <c r="K14" s="46" t="e">
        <f t="shared" si="2"/>
        <v>#REF!</v>
      </c>
      <c r="L14" s="45" t="e">
        <f t="shared" si="2"/>
        <v>#REF!</v>
      </c>
      <c r="M14" s="13" t="e">
        <f t="shared" si="2"/>
        <v>#REF!</v>
      </c>
      <c r="N14" s="13" t="e">
        <f t="shared" si="2"/>
        <v>#REF!</v>
      </c>
    </row>
    <row r="15" spans="1:14" s="19" customFormat="1" ht="33" hidden="1">
      <c r="A15" s="130"/>
      <c r="B15" s="47" t="str">
        <f>B14</f>
        <v>Расходы по национальным (региональным) проектам</v>
      </c>
      <c r="C15" s="40" t="s">
        <v>15</v>
      </c>
      <c r="D15" s="45"/>
      <c r="E15" s="45"/>
      <c r="F15" s="45">
        <f>F83+F87</f>
        <v>0</v>
      </c>
      <c r="G15" s="45" t="e">
        <f>G83+G87</f>
        <v>#REF!</v>
      </c>
      <c r="H15" s="45" t="e">
        <f>H83+H87</f>
        <v>#REF!</v>
      </c>
      <c r="I15" s="46" t="e">
        <f>I83+I87</f>
        <v>#REF!</v>
      </c>
      <c r="J15" s="46" t="e">
        <f>J83+J87</f>
        <v>#REF!</v>
      </c>
      <c r="K15" s="46" t="e">
        <f>K83+K87</f>
        <v>#REF!</v>
      </c>
      <c r="L15" s="45" t="e">
        <f>L83+L87</f>
        <v>#REF!</v>
      </c>
      <c r="M15" s="13" t="e">
        <f>M83+M87</f>
        <v>#REF!</v>
      </c>
      <c r="N15" s="13" t="e">
        <f>N83+N87</f>
        <v>#REF!</v>
      </c>
    </row>
    <row r="16" spans="1:14" s="19" customFormat="1" ht="33" hidden="1">
      <c r="A16" s="130"/>
      <c r="B16" s="48" t="str">
        <f>B14</f>
        <v>Расходы по национальным (региональным) проектам</v>
      </c>
      <c r="C16" s="40" t="s">
        <v>16</v>
      </c>
      <c r="D16" s="45"/>
      <c r="E16" s="45"/>
      <c r="F16" s="45">
        <f>F84+F88</f>
        <v>0</v>
      </c>
      <c r="G16" s="45" t="e">
        <f>G84+G88</f>
        <v>#REF!</v>
      </c>
      <c r="H16" s="45" t="e">
        <f>H84+H88</f>
        <v>#REF!</v>
      </c>
      <c r="I16" s="46" t="e">
        <f>I84+I88</f>
        <v>#REF!</v>
      </c>
      <c r="J16" s="46" t="e">
        <f>J84+J88</f>
        <v>#REF!</v>
      </c>
      <c r="K16" s="46" t="e">
        <f>K84+K88</f>
        <v>#REF!</v>
      </c>
      <c r="L16" s="45" t="e">
        <f>L84+L88</f>
        <v>#REF!</v>
      </c>
      <c r="M16" s="13" t="e">
        <f>M84+M88</f>
        <v>#REF!</v>
      </c>
      <c r="N16" s="13" t="e">
        <f>N84+N88</f>
        <v>#REF!</v>
      </c>
    </row>
    <row r="17" spans="1:14" s="20" customFormat="1" ht="33" hidden="1">
      <c r="A17" s="131"/>
      <c r="B17" s="40"/>
      <c r="C17" s="40"/>
      <c r="D17" s="50"/>
      <c r="E17" s="50"/>
      <c r="F17" s="50"/>
      <c r="G17" s="50"/>
      <c r="H17" s="50"/>
      <c r="I17" s="52"/>
      <c r="J17" s="52"/>
      <c r="K17" s="52"/>
      <c r="L17" s="50"/>
      <c r="M17" s="34"/>
      <c r="N17" s="34"/>
    </row>
    <row r="18" spans="1:14" s="19" customFormat="1" ht="33" hidden="1">
      <c r="A18" s="130"/>
      <c r="B18" s="40" t="s">
        <v>8</v>
      </c>
      <c r="C18" s="40" t="s">
        <v>14</v>
      </c>
      <c r="D18" s="45"/>
      <c r="E18" s="45"/>
      <c r="F18" s="45" t="e">
        <f>F19+F20</f>
        <v>#REF!</v>
      </c>
      <c r="G18" s="45" t="e">
        <f aca="true" t="shared" si="3" ref="G18:N18">G19+G20</f>
        <v>#REF!</v>
      </c>
      <c r="H18" s="45" t="e">
        <f t="shared" si="3"/>
        <v>#REF!</v>
      </c>
      <c r="I18" s="46" t="e">
        <f t="shared" si="3"/>
        <v>#REF!</v>
      </c>
      <c r="J18" s="46" t="e">
        <f t="shared" si="3"/>
        <v>#REF!</v>
      </c>
      <c r="K18" s="46" t="e">
        <f t="shared" si="3"/>
        <v>#REF!</v>
      </c>
      <c r="L18" s="45" t="e">
        <f t="shared" si="3"/>
        <v>#REF!</v>
      </c>
      <c r="M18" s="13" t="e">
        <f t="shared" si="3"/>
        <v>#REF!</v>
      </c>
      <c r="N18" s="13" t="e">
        <f t="shared" si="3"/>
        <v>#REF!</v>
      </c>
    </row>
    <row r="19" spans="1:14" s="19" customFormat="1" ht="33" hidden="1">
      <c r="A19" s="130"/>
      <c r="B19" s="47" t="str">
        <f>B18</f>
        <v>Расходы по софинансируемым направлениям</v>
      </c>
      <c r="C19" s="40" t="s">
        <v>15</v>
      </c>
      <c r="D19" s="45"/>
      <c r="E19" s="45"/>
      <c r="F19" s="45" t="e">
        <f>#REF!+F31+#REF!+F61+#REF!+F64+#REF!+#REF!+F83+F90+F93+#REF!+#REF!+#REF!+#REF!+#REF!+#REF!+#REF!+#REF!</f>
        <v>#REF!</v>
      </c>
      <c r="G19" s="45" t="e">
        <f>#REF!+G31+#REF!+G61+#REF!+G64+#REF!+#REF!+G83+G90+G93+#REF!+#REF!+#REF!+#REF!+#REF!+#REF!+#REF!+#REF!</f>
        <v>#REF!</v>
      </c>
      <c r="H19" s="45" t="e">
        <f>#REF!+H31+#REF!+H61+#REF!+H64+#REF!+#REF!+H83+H90+H93+#REF!+#REF!+#REF!+#REF!+#REF!+#REF!+#REF!+#REF!</f>
        <v>#REF!</v>
      </c>
      <c r="I19" s="46" t="e">
        <f>#REF!+I31+#REF!+I61+#REF!+#REF!+#REF!+#REF!+#REF!+I90+I93+#REF!+#REF!+#REF!+#REF!+#REF!+#REF!+#REF!</f>
        <v>#REF!</v>
      </c>
      <c r="J19" s="46" t="e">
        <f>#REF!+J31+#REF!+J61+#REF!+#REF!+#REF!+#REF!+#REF!+J90+J93+#REF!+#REF!+#REF!+#REF!+#REF!+#REF!+#REF!</f>
        <v>#REF!</v>
      </c>
      <c r="K19" s="46" t="e">
        <f>#REF!+K31+#REF!+K61+#REF!+#REF!+#REF!+#REF!+#REF!+K90+K93+#REF!+#REF!+#REF!+#REF!+#REF!+#REF!+#REF!</f>
        <v>#REF!</v>
      </c>
      <c r="L19" s="45" t="e">
        <f>#REF!+L31+#REF!+L61+#REF!+L64+#REF!+#REF!+L83+L90+L93+#REF!+#REF!+#REF!+#REF!+#REF!+#REF!+#REF!+#REF!</f>
        <v>#REF!</v>
      </c>
      <c r="M19" s="13" t="e">
        <f>#REF!+M31+#REF!+M61+#REF!+M64+#REF!+#REF!+M83+M90+M93+#REF!+#REF!+#REF!+#REF!+#REF!+#REF!+#REF!+#REF!</f>
        <v>#REF!</v>
      </c>
      <c r="N19" s="13" t="e">
        <f>#REF!+N31+#REF!+N61+#REF!+N64+#REF!+#REF!+N83+N90+N93+#REF!+#REF!+#REF!+#REF!+#REF!+#REF!+#REF!+#REF!</f>
        <v>#REF!</v>
      </c>
    </row>
    <row r="20" spans="1:14" s="19" customFormat="1" ht="33" hidden="1">
      <c r="A20" s="130"/>
      <c r="B20" s="48" t="str">
        <f>B18</f>
        <v>Расходы по софинансируемым направлениям</v>
      </c>
      <c r="C20" s="40" t="s">
        <v>16</v>
      </c>
      <c r="D20" s="45"/>
      <c r="E20" s="45"/>
      <c r="F20" s="45" t="e">
        <f>#REF!+F32+#REF!+F62+#REF!+F65+#REF!+#REF!+F84+F91+F94+#REF!+#REF!+#REF!+#REF!+#REF!+#REF!+#REF!+#REF!</f>
        <v>#REF!</v>
      </c>
      <c r="G20" s="45" t="e">
        <f>#REF!+G32+#REF!+G62+#REF!+G65+#REF!+#REF!+G84+G91+G94+#REF!+#REF!+#REF!+#REF!+#REF!+#REF!+#REF!+#REF!</f>
        <v>#REF!</v>
      </c>
      <c r="H20" s="45" t="e">
        <f>#REF!+H32+#REF!+H62+#REF!+H65+#REF!+#REF!+H84+H91+H94+#REF!+#REF!+#REF!+#REF!+#REF!+#REF!+#REF!+#REF!</f>
        <v>#REF!</v>
      </c>
      <c r="I20" s="46" t="e">
        <f>#REF!+I32+#REF!+I62+#REF!+#REF!+#REF!+#REF!+#REF!+I91+I94+#REF!+#REF!+#REF!+#REF!+#REF!+#REF!+#REF!</f>
        <v>#REF!</v>
      </c>
      <c r="J20" s="46" t="e">
        <f>#REF!+J32+#REF!+J62+#REF!+#REF!+#REF!+#REF!+#REF!+J91+J94+#REF!+#REF!+#REF!+#REF!+#REF!+#REF!+#REF!</f>
        <v>#REF!</v>
      </c>
      <c r="K20" s="46" t="e">
        <f>#REF!+K32+#REF!+K62+#REF!+#REF!+#REF!+#REF!+#REF!+K91+K94+#REF!+#REF!+#REF!+#REF!+#REF!+#REF!+#REF!</f>
        <v>#REF!</v>
      </c>
      <c r="L20" s="45" t="e">
        <f>#REF!+L32+#REF!+L62+#REF!+L65+#REF!+#REF!+L84+L91+L94+#REF!+#REF!+#REF!+#REF!+#REF!+#REF!+#REF!+#REF!</f>
        <v>#REF!</v>
      </c>
      <c r="M20" s="13" t="e">
        <f>#REF!+M32+#REF!+M62+#REF!+M65+#REF!+#REF!+M84+M91+M94+#REF!+#REF!+#REF!+#REF!+#REF!+#REF!+#REF!+#REF!</f>
        <v>#REF!</v>
      </c>
      <c r="N20" s="13" t="e">
        <f>#REF!+N32+#REF!+N62+#REF!+N65+#REF!+#REF!+N84+N91+N94+#REF!+#REF!+#REF!+#REF!+#REF!+#REF!+#REF!+#REF!</f>
        <v>#REF!</v>
      </c>
    </row>
    <row r="21" spans="1:14" s="20" customFormat="1" ht="33" hidden="1">
      <c r="A21" s="131"/>
      <c r="B21" s="51"/>
      <c r="C21" s="51"/>
      <c r="D21" s="50"/>
      <c r="E21" s="50"/>
      <c r="F21" s="50"/>
      <c r="G21" s="50"/>
      <c r="H21" s="50"/>
      <c r="I21" s="52"/>
      <c r="J21" s="52"/>
      <c r="K21" s="52"/>
      <c r="L21" s="50"/>
      <c r="M21" s="34"/>
      <c r="N21" s="34"/>
    </row>
    <row r="22" spans="1:14" s="21" customFormat="1" ht="101.25" customHeight="1">
      <c r="A22" s="130"/>
      <c r="B22" s="142" t="s">
        <v>6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3" t="e">
        <f>M23+M24</f>
        <v>#REF!</v>
      </c>
      <c r="N22" s="13" t="e">
        <f>N23+N24</f>
        <v>#REF!</v>
      </c>
    </row>
    <row r="23" spans="1:14" s="21" customFormat="1" ht="30.75" hidden="1">
      <c r="A23" s="130"/>
      <c r="B23" s="61" t="str">
        <f>B22</f>
        <v>Государственная программа Саратовской области «Развитие сельского хозяйства и регулирование рынков сельскохозяйственной продукции, сырья и продовольствия в Саратовской области»</v>
      </c>
      <c r="C23" s="62"/>
      <c r="D23" s="63"/>
      <c r="E23" s="63"/>
      <c r="F23" s="63"/>
      <c r="G23" s="63" t="e">
        <f>G26+G57+#REF!+G64+G73+G83+G87+G95+#REF!</f>
        <v>#REF!</v>
      </c>
      <c r="H23" s="63" t="e">
        <f>H26+H57+#REF!+H64+H73+H83+H87+H95+#REF!</f>
        <v>#REF!</v>
      </c>
      <c r="I23" s="64" t="e">
        <f>I26+I57+#REF!+I64+I73+I83+I87+I95</f>
        <v>#REF!</v>
      </c>
      <c r="J23" s="64" t="e">
        <f>J26+J57+#REF!+J64+J73+J83+J87+J95</f>
        <v>#REF!</v>
      </c>
      <c r="K23" s="64" t="e">
        <f>K26+K57+#REF!+K64+K73+K83+K87+K95</f>
        <v>#REF!</v>
      </c>
      <c r="L23" s="63" t="e">
        <f>L26+L57+#REF!+L64+L73+L83+L87+L95+#REF!</f>
        <v>#REF!</v>
      </c>
      <c r="M23" s="13" t="e">
        <f>M26+M57+#REF!+M64+M73+M83+M87+M95+#REF!</f>
        <v>#REF!</v>
      </c>
      <c r="N23" s="13" t="e">
        <f>N26+N57+#REF!+N64+N73+N83+N87+N95+#REF!</f>
        <v>#REF!</v>
      </c>
    </row>
    <row r="24" spans="1:14" s="21" customFormat="1" ht="30.75" hidden="1">
      <c r="A24" s="130"/>
      <c r="B24" s="65" t="str">
        <f>B22</f>
        <v>Государственная программа Саратовской области «Развитие сельского хозяйства и регулирование рынков сельскохозяйственной продукции, сырья и продовольствия в Саратовской области»</v>
      </c>
      <c r="C24" s="62"/>
      <c r="D24" s="63"/>
      <c r="E24" s="63"/>
      <c r="F24" s="63"/>
      <c r="G24" s="63" t="e">
        <f>G27+G58+#REF!+G65+G74+G84+G88+G96+#REF!</f>
        <v>#REF!</v>
      </c>
      <c r="H24" s="63" t="e">
        <f>H27+H58+#REF!+H65+H74+H84+H88+H96+#REF!</f>
        <v>#REF!</v>
      </c>
      <c r="I24" s="64" t="e">
        <f>I27+I58+#REF!+I65+I74+I84+I88+I96</f>
        <v>#REF!</v>
      </c>
      <c r="J24" s="64" t="e">
        <f>J27+J58+#REF!+J65+J74+J84+J88+J96</f>
        <v>#REF!</v>
      </c>
      <c r="K24" s="64" t="e">
        <f>K27+K58+#REF!+K65+K74+K84+K88+K96</f>
        <v>#REF!</v>
      </c>
      <c r="L24" s="63" t="e">
        <f>L27+L58+#REF!+L65+L74+L84+L88+L96+#REF!</f>
        <v>#REF!</v>
      </c>
      <c r="M24" s="13" t="e">
        <f>M27+M58+#REF!+M65+M74+M84+M88+M96+#REF!</f>
        <v>#REF!</v>
      </c>
      <c r="N24" s="13" t="e">
        <f>N27+N58+#REF!+N65+N74+N84+N88+N96+#REF!</f>
        <v>#REF!</v>
      </c>
    </row>
    <row r="25" spans="1:14" s="21" customFormat="1" ht="63" customHeight="1">
      <c r="A25" s="130" t="s">
        <v>65</v>
      </c>
      <c r="B25" s="147" t="s">
        <v>20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3" t="e">
        <f>M26+M27</f>
        <v>#REF!</v>
      </c>
      <c r="N25" s="13" t="e">
        <f>N26+N27</f>
        <v>#REF!</v>
      </c>
    </row>
    <row r="26" spans="1:14" s="21" customFormat="1" ht="30.75" hidden="1">
      <c r="A26" s="130"/>
      <c r="B26" s="61" t="str">
        <f>B25</f>
        <v>Региональный проект "Развитие отраслей и техническая модернизация агропромышленного комплекса"</v>
      </c>
      <c r="C26" s="62" t="s">
        <v>15</v>
      </c>
      <c r="D26" s="63"/>
      <c r="E26" s="63"/>
      <c r="F26" s="63"/>
      <c r="G26" s="63" t="e">
        <f>#REF!+#REF!+#REF!+#REF!+G31</f>
        <v>#REF!</v>
      </c>
      <c r="H26" s="63" t="e">
        <f>#REF!+#REF!+#REF!+#REF!+H31</f>
        <v>#REF!</v>
      </c>
      <c r="I26" s="64" t="e">
        <f>#REF!+#REF!+#REF!+I87+#REF!+I83+I31+#REF!</f>
        <v>#REF!</v>
      </c>
      <c r="J26" s="64" t="e">
        <f>#REF!+#REF!+#REF!+J87+#REF!+J83+J31+#REF!</f>
        <v>#REF!</v>
      </c>
      <c r="K26" s="64" t="e">
        <f>#REF!+#REF!+#REF!+K87+#REF!+K83+K31+#REF!</f>
        <v>#REF!</v>
      </c>
      <c r="L26" s="63" t="e">
        <f>#REF!+#REF!+#REF!+#REF!+L31</f>
        <v>#REF!</v>
      </c>
      <c r="M26" s="13" t="e">
        <f>#REF!+#REF!+#REF!+#REF!+M31</f>
        <v>#REF!</v>
      </c>
      <c r="N26" s="13" t="e">
        <f>#REF!+#REF!+#REF!+#REF!+N31</f>
        <v>#REF!</v>
      </c>
    </row>
    <row r="27" spans="1:14" s="21" customFormat="1" ht="30.75" hidden="1">
      <c r="A27" s="130"/>
      <c r="B27" s="65" t="str">
        <f>B25</f>
        <v>Региональный проект "Развитие отраслей и техническая модернизация агропромышленного комплекса"</v>
      </c>
      <c r="C27" s="62" t="s">
        <v>16</v>
      </c>
      <c r="D27" s="63"/>
      <c r="E27" s="63"/>
      <c r="F27" s="63"/>
      <c r="G27" s="63" t="e">
        <f>#REF!+#REF!+#REF!+#REF!+G32</f>
        <v>#REF!</v>
      </c>
      <c r="H27" s="63" t="e">
        <f>#REF!+#REF!+#REF!+#REF!+H32</f>
        <v>#REF!</v>
      </c>
      <c r="I27" s="64" t="e">
        <f>#REF!+#REF!+#REF!+I88+#REF!+I84+I32+#REF!</f>
        <v>#REF!</v>
      </c>
      <c r="J27" s="64" t="e">
        <f>#REF!+#REF!+#REF!+J88+#REF!+J84+J32+#REF!</f>
        <v>#REF!</v>
      </c>
      <c r="K27" s="64" t="e">
        <f>#REF!+#REF!+#REF!+K88+#REF!+K84+K32+#REF!</f>
        <v>#REF!</v>
      </c>
      <c r="L27" s="63" t="e">
        <f>#REF!+#REF!+#REF!+#REF!+L32</f>
        <v>#REF!</v>
      </c>
      <c r="M27" s="13" t="e">
        <f>#REF!+#REF!+#REF!+#REF!+M32</f>
        <v>#REF!</v>
      </c>
      <c r="N27" s="13" t="e">
        <f>#REF!+#REF!+#REF!+#REF!+N32</f>
        <v>#REF!</v>
      </c>
    </row>
    <row r="28" spans="1:14" s="21" customFormat="1" ht="168" customHeight="1">
      <c r="A28" s="132">
        <v>1</v>
      </c>
      <c r="B28" s="66" t="s">
        <v>94</v>
      </c>
      <c r="C28" s="136" t="s">
        <v>114</v>
      </c>
      <c r="D28" s="67" t="s">
        <v>67</v>
      </c>
      <c r="E28" s="138" t="s">
        <v>88</v>
      </c>
      <c r="F28" s="68">
        <v>905</v>
      </c>
      <c r="G28" s="69" t="e">
        <f>#REF!+#REF!</f>
        <v>#REF!</v>
      </c>
      <c r="H28" s="69" t="e">
        <f>#REF!+#REF!</f>
        <v>#REF!</v>
      </c>
      <c r="I28" s="70" t="e">
        <f>#REF!+#REF!</f>
        <v>#REF!</v>
      </c>
      <c r="J28" s="70" t="e">
        <f>#REF!+#REF!</f>
        <v>#REF!</v>
      </c>
      <c r="K28" s="70" t="e">
        <f>#REF!+#REF!</f>
        <v>#REF!</v>
      </c>
      <c r="L28" s="69" t="e">
        <f>#REF!+#REF!</f>
        <v>#REF!</v>
      </c>
      <c r="M28" s="13" t="e">
        <f>#REF!+#REF!</f>
        <v>#REF!</v>
      </c>
      <c r="N28" s="13" t="e">
        <f>#REF!+#REF!</f>
        <v>#REF!</v>
      </c>
    </row>
    <row r="29" spans="1:14" s="21" customFormat="1" ht="132" customHeight="1">
      <c r="A29" s="132">
        <v>2</v>
      </c>
      <c r="B29" s="66" t="s">
        <v>95</v>
      </c>
      <c r="C29" s="137"/>
      <c r="D29" s="71" t="s">
        <v>68</v>
      </c>
      <c r="E29" s="139"/>
      <c r="F29" s="68">
        <v>6000</v>
      </c>
      <c r="G29" s="69" t="e">
        <f>#REF!+#REF!</f>
        <v>#REF!</v>
      </c>
      <c r="H29" s="69" t="e">
        <f>#REF!+#REF!</f>
        <v>#REF!</v>
      </c>
      <c r="I29" s="70" t="e">
        <f>#REF!+#REF!</f>
        <v>#REF!</v>
      </c>
      <c r="J29" s="70" t="e">
        <f>#REF!+#REF!</f>
        <v>#REF!</v>
      </c>
      <c r="K29" s="70" t="e">
        <f>#REF!+#REF!</f>
        <v>#REF!</v>
      </c>
      <c r="L29" s="69" t="e">
        <f>#REF!+#REF!</f>
        <v>#REF!</v>
      </c>
      <c r="M29" s="13" t="e">
        <f>#REF!+#REF!</f>
        <v>#REF!</v>
      </c>
      <c r="N29" s="13" t="e">
        <f>#REF!+#REF!</f>
        <v>#REF!</v>
      </c>
    </row>
    <row r="30" spans="1:14" s="22" customFormat="1" ht="87.75" customHeight="1">
      <c r="A30" s="133"/>
      <c r="B30" s="140" t="s">
        <v>23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54"/>
      <c r="M30" s="13" t="e">
        <f>M31+M32</f>
        <v>#REF!</v>
      </c>
      <c r="N30" s="13" t="e">
        <f>N31+N32</f>
        <v>#REF!</v>
      </c>
    </row>
    <row r="31" spans="1:14" s="21" customFormat="1" ht="30.75" hidden="1">
      <c r="A31" s="132"/>
      <c r="B31" s="74" t="str">
        <f>B30</f>
        <v>Поддержка приоритетных направлений агропромышленного комплекса и развитие малых форм хозяйствования, в том числе:</v>
      </c>
      <c r="C31" s="73"/>
      <c r="D31" s="75"/>
      <c r="E31" s="75"/>
      <c r="F31" s="75"/>
      <c r="G31" s="69" t="e">
        <f>#REF!+#REF!+#REF!+#REF!+#REF!+#REF!+#REF!+#REF!+#REF!+#REF!</f>
        <v>#REF!</v>
      </c>
      <c r="H31" s="69" t="e">
        <f>#REF!+#REF!+#REF!+#REF!+#REF!+#REF!+#REF!+#REF!+#REF!+#REF!</f>
        <v>#REF!</v>
      </c>
      <c r="I31" s="70" t="e">
        <f>#REF!+#REF!+#REF!+#REF!+#REF!+#REF!+#REF!+#REF!+#REF!</f>
        <v>#REF!</v>
      </c>
      <c r="J31" s="70" t="e">
        <f>#REF!+#REF!+#REF!+#REF!+#REF!+#REF!+#REF!+#REF!+#REF!</f>
        <v>#REF!</v>
      </c>
      <c r="K31" s="70" t="e">
        <f>#REF!+#REF!+#REF!+#REF!+#REF!+#REF!+#REF!+#REF!+#REF!</f>
        <v>#REF!</v>
      </c>
      <c r="L31" s="69" t="e">
        <f>#REF!+#REF!+#REF!+#REF!+#REF!+#REF!+#REF!+#REF!+#REF!+#REF!</f>
        <v>#REF!</v>
      </c>
      <c r="M31" s="13" t="e">
        <f>#REF!+#REF!+#REF!+#REF!+#REF!+#REF!+#REF!+#REF!+#REF!+#REF!</f>
        <v>#REF!</v>
      </c>
      <c r="N31" s="13" t="e">
        <f>#REF!+#REF!+#REF!+#REF!+#REF!+#REF!+#REF!+#REF!+#REF!+#REF!</f>
        <v>#REF!</v>
      </c>
    </row>
    <row r="32" spans="1:14" s="21" customFormat="1" ht="30.75" hidden="1">
      <c r="A32" s="132"/>
      <c r="B32" s="76" t="str">
        <f>B30</f>
        <v>Поддержка приоритетных направлений агропромышленного комплекса и развитие малых форм хозяйствования, в том числе:</v>
      </c>
      <c r="C32" s="73"/>
      <c r="D32" s="75"/>
      <c r="E32" s="75"/>
      <c r="F32" s="75"/>
      <c r="G32" s="69" t="e">
        <f>#REF!+#REF!+#REF!+#REF!+#REF!+#REF!+#REF!+#REF!+#REF!+#REF!</f>
        <v>#REF!</v>
      </c>
      <c r="H32" s="69" t="e">
        <f>#REF!+#REF!+#REF!+#REF!+#REF!+#REF!+#REF!+#REF!+#REF!+#REF!</f>
        <v>#REF!</v>
      </c>
      <c r="I32" s="70" t="e">
        <f>#REF!+#REF!+#REF!+#REF!+#REF!+#REF!+#REF!+#REF!+#REF!</f>
        <v>#REF!</v>
      </c>
      <c r="J32" s="70" t="e">
        <f>#REF!+#REF!+#REF!+#REF!+#REF!+#REF!+#REF!+#REF!+#REF!</f>
        <v>#REF!</v>
      </c>
      <c r="K32" s="70" t="e">
        <f>#REF!+#REF!+#REF!+#REF!+#REF!+#REF!+#REF!+#REF!+#REF!</f>
        <v>#REF!</v>
      </c>
      <c r="L32" s="69" t="e">
        <f>#REF!+#REF!+#REF!+#REF!+#REF!+#REF!+#REF!+#REF!+#REF!+#REF!</f>
        <v>#REF!</v>
      </c>
      <c r="M32" s="13" t="e">
        <f>#REF!+#REF!+#REF!+#REF!+#REF!+#REF!+#REF!+#REF!+#REF!+#REF!</f>
        <v>#REF!</v>
      </c>
      <c r="N32" s="13" t="e">
        <f>#REF!+#REF!+#REF!+#REF!+#REF!+#REF!+#REF!+#REF!+#REF!+#REF!</f>
        <v>#REF!</v>
      </c>
    </row>
    <row r="33" spans="1:14" s="11" customFormat="1" ht="161.25" customHeight="1">
      <c r="A33" s="132">
        <v>3</v>
      </c>
      <c r="B33" s="73" t="s">
        <v>75</v>
      </c>
      <c r="C33" s="73" t="s">
        <v>63</v>
      </c>
      <c r="D33" s="71" t="s">
        <v>64</v>
      </c>
      <c r="E33" s="77" t="s">
        <v>78</v>
      </c>
      <c r="F33" s="68">
        <v>260925.6</v>
      </c>
      <c r="G33" s="69" t="e">
        <f>#REF!+#REF!</f>
        <v>#REF!</v>
      </c>
      <c r="H33" s="69" t="e">
        <f>#REF!+#REF!</f>
        <v>#REF!</v>
      </c>
      <c r="I33" s="70" t="e">
        <f>#REF!+#REF!</f>
        <v>#REF!</v>
      </c>
      <c r="J33" s="70" t="e">
        <f>#REF!+#REF!</f>
        <v>#REF!</v>
      </c>
      <c r="K33" s="70" t="e">
        <f>#REF!+#REF!</f>
        <v>#REF!</v>
      </c>
      <c r="L33" s="69" t="e">
        <f>#REF!+#REF!</f>
        <v>#REF!</v>
      </c>
      <c r="M33" s="13" t="e">
        <f>L33-#REF!</f>
        <v>#REF!</v>
      </c>
      <c r="N33" s="13" t="e">
        <f>#REF!+#REF!</f>
        <v>#REF!</v>
      </c>
    </row>
    <row r="34" spans="1:14" s="23" customFormat="1" ht="30.75" hidden="1">
      <c r="A34" s="133"/>
      <c r="B34" s="78" t="s">
        <v>24</v>
      </c>
      <c r="C34" s="79" t="s">
        <v>14</v>
      </c>
      <c r="D34" s="80"/>
      <c r="E34" s="80"/>
      <c r="F34" s="81">
        <f aca="true" t="shared" si="4" ref="F34:N34">F35+F36</f>
        <v>0</v>
      </c>
      <c r="G34" s="82">
        <f t="shared" si="4"/>
        <v>0</v>
      </c>
      <c r="H34" s="82">
        <f t="shared" si="4"/>
        <v>0</v>
      </c>
      <c r="I34" s="83">
        <f t="shared" si="4"/>
        <v>0</v>
      </c>
      <c r="J34" s="83">
        <f t="shared" si="4"/>
        <v>0</v>
      </c>
      <c r="K34" s="83">
        <f t="shared" si="4"/>
        <v>0</v>
      </c>
      <c r="L34" s="82">
        <f t="shared" si="4"/>
        <v>0</v>
      </c>
      <c r="M34" s="34">
        <f t="shared" si="4"/>
        <v>0</v>
      </c>
      <c r="N34" s="34">
        <f t="shared" si="4"/>
        <v>0</v>
      </c>
    </row>
    <row r="35" spans="1:14" s="23" customFormat="1" ht="31.5" hidden="1">
      <c r="A35" s="133"/>
      <c r="B35" s="84" t="str">
        <f>B34</f>
        <v>закладка многолетних насаждений</v>
      </c>
      <c r="C35" s="79" t="s">
        <v>15</v>
      </c>
      <c r="D35" s="80"/>
      <c r="E35" s="80"/>
      <c r="F35" s="81"/>
      <c r="G35" s="80"/>
      <c r="H35" s="80"/>
      <c r="I35" s="85"/>
      <c r="J35" s="85"/>
      <c r="K35" s="85"/>
      <c r="L35" s="80"/>
      <c r="M35" s="36"/>
      <c r="N35" s="36"/>
    </row>
    <row r="36" spans="1:14" s="23" customFormat="1" ht="31.5" hidden="1">
      <c r="A36" s="133"/>
      <c r="B36" s="86" t="str">
        <f>B34</f>
        <v>закладка многолетних насаждений</v>
      </c>
      <c r="C36" s="79" t="s">
        <v>16</v>
      </c>
      <c r="D36" s="80"/>
      <c r="E36" s="80"/>
      <c r="F36" s="81"/>
      <c r="G36" s="80"/>
      <c r="H36" s="80"/>
      <c r="I36" s="85"/>
      <c r="J36" s="85"/>
      <c r="K36" s="85"/>
      <c r="L36" s="80"/>
      <c r="M36" s="36"/>
      <c r="N36" s="36"/>
    </row>
    <row r="37" spans="1:14" s="23" customFormat="1" ht="30.75" hidden="1">
      <c r="A37" s="133"/>
      <c r="B37" s="78" t="s">
        <v>25</v>
      </c>
      <c r="C37" s="79" t="s">
        <v>14</v>
      </c>
      <c r="D37" s="80"/>
      <c r="E37" s="80"/>
      <c r="F37" s="81">
        <f aca="true" t="shared" si="5" ref="F37:N37">F38+F39</f>
        <v>0</v>
      </c>
      <c r="G37" s="82">
        <f t="shared" si="5"/>
        <v>0</v>
      </c>
      <c r="H37" s="82">
        <f t="shared" si="5"/>
        <v>0</v>
      </c>
      <c r="I37" s="83">
        <f t="shared" si="5"/>
        <v>0</v>
      </c>
      <c r="J37" s="83">
        <f t="shared" si="5"/>
        <v>0</v>
      </c>
      <c r="K37" s="83">
        <f t="shared" si="5"/>
        <v>0</v>
      </c>
      <c r="L37" s="82">
        <f t="shared" si="5"/>
        <v>0</v>
      </c>
      <c r="M37" s="34">
        <f t="shared" si="5"/>
        <v>0</v>
      </c>
      <c r="N37" s="34">
        <f t="shared" si="5"/>
        <v>0</v>
      </c>
    </row>
    <row r="38" spans="1:14" s="23" customFormat="1" ht="31.5" hidden="1">
      <c r="A38" s="133"/>
      <c r="B38" s="84" t="str">
        <f>B37</f>
        <v>закладка питомников</v>
      </c>
      <c r="C38" s="79" t="s">
        <v>15</v>
      </c>
      <c r="D38" s="80"/>
      <c r="E38" s="80"/>
      <c r="F38" s="81"/>
      <c r="G38" s="80"/>
      <c r="H38" s="80"/>
      <c r="I38" s="85"/>
      <c r="J38" s="85"/>
      <c r="K38" s="85"/>
      <c r="L38" s="80"/>
      <c r="M38" s="36"/>
      <c r="N38" s="36"/>
    </row>
    <row r="39" spans="1:14" s="23" customFormat="1" ht="31.5" hidden="1">
      <c r="A39" s="133"/>
      <c r="B39" s="86" t="str">
        <f>B37</f>
        <v>закладка питомников</v>
      </c>
      <c r="C39" s="79" t="s">
        <v>16</v>
      </c>
      <c r="D39" s="80"/>
      <c r="E39" s="80"/>
      <c r="F39" s="81"/>
      <c r="G39" s="80"/>
      <c r="H39" s="80"/>
      <c r="I39" s="85"/>
      <c r="J39" s="85"/>
      <c r="K39" s="85"/>
      <c r="L39" s="80"/>
      <c r="M39" s="36"/>
      <c r="N39" s="36"/>
    </row>
    <row r="40" spans="1:14" s="23" customFormat="1" ht="30.75" hidden="1">
      <c r="A40" s="133"/>
      <c r="B40" s="78" t="s">
        <v>26</v>
      </c>
      <c r="C40" s="79" t="s">
        <v>14</v>
      </c>
      <c r="D40" s="80"/>
      <c r="E40" s="80"/>
      <c r="F40" s="81" t="e">
        <f>F41+#REF!</f>
        <v>#REF!</v>
      </c>
      <c r="G40" s="82" t="e">
        <f>G41+#REF!</f>
        <v>#REF!</v>
      </c>
      <c r="H40" s="82" t="e">
        <f>H41+#REF!</f>
        <v>#REF!</v>
      </c>
      <c r="I40" s="83" t="e">
        <f>I41+#REF!</f>
        <v>#REF!</v>
      </c>
      <c r="J40" s="83" t="e">
        <f>J41+#REF!</f>
        <v>#REF!</v>
      </c>
      <c r="K40" s="83" t="e">
        <f>K41+#REF!</f>
        <v>#REF!</v>
      </c>
      <c r="L40" s="82" t="e">
        <f>L41+#REF!</f>
        <v>#REF!</v>
      </c>
      <c r="M40" s="34" t="e">
        <f>M41+#REF!</f>
        <v>#REF!</v>
      </c>
      <c r="N40" s="34" t="e">
        <f>N41+#REF!</f>
        <v>#REF!</v>
      </c>
    </row>
    <row r="41" spans="1:14" s="23" customFormat="1" ht="31.5" hidden="1">
      <c r="A41" s="133"/>
      <c r="B41" s="84" t="str">
        <f>B40</f>
        <v>уходные работы за многолетними насаждениями</v>
      </c>
      <c r="C41" s="79" t="s">
        <v>15</v>
      </c>
      <c r="D41" s="80"/>
      <c r="E41" s="80"/>
      <c r="F41" s="81"/>
      <c r="G41" s="80"/>
      <c r="H41" s="80"/>
      <c r="I41" s="85"/>
      <c r="J41" s="85"/>
      <c r="K41" s="85"/>
      <c r="L41" s="80"/>
      <c r="M41" s="36"/>
      <c r="N41" s="36"/>
    </row>
    <row r="42" spans="1:14" s="11" customFormat="1" ht="147.75" customHeight="1">
      <c r="A42" s="132">
        <v>4</v>
      </c>
      <c r="B42" s="72" t="s">
        <v>76</v>
      </c>
      <c r="C42" s="87" t="s">
        <v>71</v>
      </c>
      <c r="D42" s="88" t="s">
        <v>72</v>
      </c>
      <c r="E42" s="88" t="s">
        <v>96</v>
      </c>
      <c r="F42" s="68">
        <v>134020.2</v>
      </c>
      <c r="G42" s="69" t="e">
        <f>#REF!+#REF!</f>
        <v>#REF!</v>
      </c>
      <c r="H42" s="69" t="e">
        <f>#REF!+#REF!</f>
        <v>#REF!</v>
      </c>
      <c r="I42" s="70" t="e">
        <f>#REF!+#REF!</f>
        <v>#REF!</v>
      </c>
      <c r="J42" s="70" t="e">
        <f>#REF!+#REF!</f>
        <v>#REF!</v>
      </c>
      <c r="K42" s="70" t="e">
        <f>#REF!+#REF!</f>
        <v>#REF!</v>
      </c>
      <c r="L42" s="69" t="e">
        <f>#REF!+#REF!</f>
        <v>#REF!</v>
      </c>
      <c r="M42" s="13" t="e">
        <f>#REF!+#REF!</f>
        <v>#REF!</v>
      </c>
      <c r="N42" s="13" t="e">
        <f>#REF!+#REF!</f>
        <v>#REF!</v>
      </c>
    </row>
    <row r="43" spans="1:14" s="11" customFormat="1" ht="150.75" customHeight="1">
      <c r="A43" s="132">
        <v>5</v>
      </c>
      <c r="B43" s="73" t="s">
        <v>97</v>
      </c>
      <c r="C43" s="89"/>
      <c r="D43" s="89"/>
      <c r="E43" s="89"/>
      <c r="F43" s="68">
        <v>66998</v>
      </c>
      <c r="G43" s="69" t="e">
        <f>#REF!+#REF!</f>
        <v>#REF!</v>
      </c>
      <c r="H43" s="69" t="e">
        <f>#REF!+#REF!</f>
        <v>#REF!</v>
      </c>
      <c r="I43" s="70" t="e">
        <f>#REF!+#REF!</f>
        <v>#REF!</v>
      </c>
      <c r="J43" s="70" t="e">
        <f>#REF!+#REF!</f>
        <v>#REF!</v>
      </c>
      <c r="K43" s="70" t="e">
        <f>#REF!+#REF!</f>
        <v>#REF!</v>
      </c>
      <c r="L43" s="69" t="e">
        <f>#REF!+#REF!</f>
        <v>#REF!</v>
      </c>
      <c r="M43" s="13" t="e">
        <f>#REF!+#REF!</f>
        <v>#REF!</v>
      </c>
      <c r="N43" s="13" t="e">
        <f>#REF!+#REF!</f>
        <v>#REF!</v>
      </c>
    </row>
    <row r="44" spans="1:14" s="11" customFormat="1" ht="277.5" customHeight="1">
      <c r="A44" s="132"/>
      <c r="B44" s="79" t="s">
        <v>55</v>
      </c>
      <c r="C44" s="73" t="s">
        <v>116</v>
      </c>
      <c r="D44" s="73" t="s">
        <v>62</v>
      </c>
      <c r="E44" s="73" t="s">
        <v>115</v>
      </c>
      <c r="F44" s="68"/>
      <c r="G44" s="69"/>
      <c r="H44" s="69"/>
      <c r="I44" s="70"/>
      <c r="J44" s="70"/>
      <c r="K44" s="70"/>
      <c r="L44" s="69"/>
      <c r="M44" s="13"/>
      <c r="N44" s="13"/>
    </row>
    <row r="45" spans="1:14" s="11" customFormat="1" ht="409.5" customHeight="1">
      <c r="A45" s="132"/>
      <c r="B45" s="79" t="s">
        <v>56</v>
      </c>
      <c r="C45" s="73" t="s">
        <v>50</v>
      </c>
      <c r="D45" s="73" t="s">
        <v>98</v>
      </c>
      <c r="E45" s="73" t="s">
        <v>79</v>
      </c>
      <c r="F45" s="68"/>
      <c r="G45" s="69"/>
      <c r="H45" s="69"/>
      <c r="I45" s="70"/>
      <c r="J45" s="70"/>
      <c r="K45" s="70"/>
      <c r="L45" s="69"/>
      <c r="M45" s="13"/>
      <c r="N45" s="13"/>
    </row>
    <row r="46" spans="1:14" s="11" customFormat="1" ht="129.75" customHeight="1">
      <c r="A46" s="132">
        <v>6</v>
      </c>
      <c r="B46" s="73" t="s">
        <v>117</v>
      </c>
      <c r="C46" s="87" t="s">
        <v>71</v>
      </c>
      <c r="D46" s="90" t="s">
        <v>73</v>
      </c>
      <c r="E46" s="88" t="s">
        <v>74</v>
      </c>
      <c r="F46" s="68">
        <v>78070.2</v>
      </c>
      <c r="G46" s="69" t="e">
        <f>#REF!+#REF!</f>
        <v>#REF!</v>
      </c>
      <c r="H46" s="69" t="e">
        <f>#REF!+#REF!</f>
        <v>#REF!</v>
      </c>
      <c r="I46" s="70" t="e">
        <f>#REF!+#REF!</f>
        <v>#REF!</v>
      </c>
      <c r="J46" s="70" t="e">
        <f>#REF!+#REF!</f>
        <v>#REF!</v>
      </c>
      <c r="K46" s="70" t="e">
        <f>#REF!+#REF!</f>
        <v>#REF!</v>
      </c>
      <c r="L46" s="69" t="e">
        <f>#REF!+#REF!</f>
        <v>#REF!</v>
      </c>
      <c r="M46" s="13" t="e">
        <f>#REF!+#REF!</f>
        <v>#REF!</v>
      </c>
      <c r="N46" s="13" t="e">
        <f>#REF!+#REF!</f>
        <v>#REF!</v>
      </c>
    </row>
    <row r="47" spans="1:14" s="11" customFormat="1" ht="276.75" customHeight="1">
      <c r="A47" s="132">
        <v>7</v>
      </c>
      <c r="B47" s="73" t="s">
        <v>118</v>
      </c>
      <c r="C47" s="73" t="s">
        <v>92</v>
      </c>
      <c r="D47" s="73" t="s">
        <v>80</v>
      </c>
      <c r="E47" s="73" t="s">
        <v>58</v>
      </c>
      <c r="F47" s="68">
        <v>67495.3</v>
      </c>
      <c r="G47" s="69" t="e">
        <f>#REF!+#REF!</f>
        <v>#REF!</v>
      </c>
      <c r="H47" s="69" t="e">
        <f>#REF!+#REF!</f>
        <v>#REF!</v>
      </c>
      <c r="I47" s="70" t="e">
        <f>#REF!+#REF!</f>
        <v>#REF!</v>
      </c>
      <c r="J47" s="70" t="e">
        <f>#REF!+#REF!</f>
        <v>#REF!</v>
      </c>
      <c r="K47" s="70" t="e">
        <f>#REF!+#REF!</f>
        <v>#REF!</v>
      </c>
      <c r="L47" s="69" t="e">
        <f>#REF!+#REF!</f>
        <v>#REF!</v>
      </c>
      <c r="M47" s="13" t="e">
        <f>#REF!+#REF!</f>
        <v>#REF!</v>
      </c>
      <c r="N47" s="13" t="e">
        <f>#REF!+#REF!</f>
        <v>#REF!</v>
      </c>
    </row>
    <row r="48" spans="1:14" s="11" customFormat="1" ht="269.25" customHeight="1">
      <c r="A48" s="132">
        <v>8</v>
      </c>
      <c r="B48" s="73" t="s">
        <v>121</v>
      </c>
      <c r="C48" s="73" t="s">
        <v>92</v>
      </c>
      <c r="D48" s="73" t="s">
        <v>82</v>
      </c>
      <c r="E48" s="73" t="s">
        <v>84</v>
      </c>
      <c r="F48" s="68">
        <v>5000</v>
      </c>
      <c r="G48" s="69" t="e">
        <f>#REF!+#REF!</f>
        <v>#REF!</v>
      </c>
      <c r="H48" s="69" t="e">
        <f>#REF!+#REF!</f>
        <v>#REF!</v>
      </c>
      <c r="I48" s="70" t="e">
        <f>#REF!+#REF!</f>
        <v>#REF!</v>
      </c>
      <c r="J48" s="70" t="e">
        <f>#REF!+#REF!</f>
        <v>#REF!</v>
      </c>
      <c r="K48" s="70" t="e">
        <f>#REF!+#REF!</f>
        <v>#REF!</v>
      </c>
      <c r="L48" s="69" t="e">
        <f>#REF!+#REF!</f>
        <v>#REF!</v>
      </c>
      <c r="M48" s="13" t="e">
        <f>#REF!+#REF!</f>
        <v>#REF!</v>
      </c>
      <c r="N48" s="13" t="e">
        <f>#REF!+#REF!</f>
        <v>#REF!</v>
      </c>
    </row>
    <row r="49" spans="1:14" s="11" customFormat="1" ht="370.5" customHeight="1">
      <c r="A49" s="132">
        <v>9</v>
      </c>
      <c r="B49" s="73" t="s">
        <v>119</v>
      </c>
      <c r="C49" s="73" t="s">
        <v>63</v>
      </c>
      <c r="D49" s="71" t="s">
        <v>81</v>
      </c>
      <c r="E49" s="77" t="s">
        <v>83</v>
      </c>
      <c r="F49" s="68">
        <v>169981.7</v>
      </c>
      <c r="G49" s="69" t="e">
        <f>#REF!+#REF!</f>
        <v>#REF!</v>
      </c>
      <c r="H49" s="69" t="e">
        <f>#REF!+#REF!</f>
        <v>#REF!</v>
      </c>
      <c r="I49" s="70" t="e">
        <f>#REF!+#REF!</f>
        <v>#REF!</v>
      </c>
      <c r="J49" s="70" t="e">
        <f>#REF!+#REF!</f>
        <v>#REF!</v>
      </c>
      <c r="K49" s="70" t="e">
        <f>#REF!+#REF!</f>
        <v>#REF!</v>
      </c>
      <c r="L49" s="69" t="e">
        <f>#REF!+#REF!</f>
        <v>#REF!</v>
      </c>
      <c r="M49" s="13" t="e">
        <f>#REF!+#REF!</f>
        <v>#REF!</v>
      </c>
      <c r="N49" s="13" t="e">
        <f>#REF!+#REF!</f>
        <v>#REF!</v>
      </c>
    </row>
    <row r="50" spans="1:14" s="23" customFormat="1" ht="69.75" customHeight="1" hidden="1">
      <c r="A50" s="133"/>
      <c r="B50" s="91" t="s">
        <v>99</v>
      </c>
      <c r="C50" s="79" t="s">
        <v>14</v>
      </c>
      <c r="D50" s="80"/>
      <c r="E50" s="80"/>
      <c r="F50" s="81">
        <f aca="true" t="shared" si="6" ref="F50:N50">F51+F52</f>
        <v>0</v>
      </c>
      <c r="G50" s="82">
        <f t="shared" si="6"/>
        <v>0</v>
      </c>
      <c r="H50" s="82">
        <f t="shared" si="6"/>
        <v>0</v>
      </c>
      <c r="I50" s="83">
        <f t="shared" si="6"/>
        <v>0</v>
      </c>
      <c r="J50" s="83">
        <f t="shared" si="6"/>
        <v>0</v>
      </c>
      <c r="K50" s="83">
        <f t="shared" si="6"/>
        <v>0</v>
      </c>
      <c r="L50" s="82">
        <f t="shared" si="6"/>
        <v>0</v>
      </c>
      <c r="M50" s="34">
        <f t="shared" si="6"/>
        <v>0</v>
      </c>
      <c r="N50" s="34">
        <f t="shared" si="6"/>
        <v>0</v>
      </c>
    </row>
    <row r="51" spans="1:14" s="23" customFormat="1" ht="31.5" hidden="1">
      <c r="A51" s="133"/>
      <c r="B51" s="92" t="str">
        <f>B50</f>
        <v>на посевные площади, занятые зерновыми, зернобобовыми, масличными и кормовыми культурами, из них:</v>
      </c>
      <c r="C51" s="79" t="s">
        <v>15</v>
      </c>
      <c r="D51" s="80"/>
      <c r="E51" s="80"/>
      <c r="F51" s="81"/>
      <c r="G51" s="80"/>
      <c r="H51" s="80"/>
      <c r="I51" s="85"/>
      <c r="J51" s="85"/>
      <c r="K51" s="85"/>
      <c r="L51" s="80"/>
      <c r="M51" s="36"/>
      <c r="N51" s="36"/>
    </row>
    <row r="52" spans="1:14" s="23" customFormat="1" ht="31.5" hidden="1">
      <c r="A52" s="133"/>
      <c r="B52" s="93" t="str">
        <f>B50</f>
        <v>на посевные площади, занятые зерновыми, зернобобовыми, масличными и кормовыми культурами, из них:</v>
      </c>
      <c r="C52" s="79" t="s">
        <v>16</v>
      </c>
      <c r="D52" s="80"/>
      <c r="E52" s="80"/>
      <c r="F52" s="81"/>
      <c r="G52" s="80"/>
      <c r="H52" s="80"/>
      <c r="I52" s="85"/>
      <c r="J52" s="85"/>
      <c r="K52" s="85"/>
      <c r="L52" s="80"/>
      <c r="M52" s="36"/>
      <c r="N52" s="36"/>
    </row>
    <row r="53" spans="1:14" s="23" customFormat="1" ht="30.75" hidden="1">
      <c r="A53" s="133"/>
      <c r="B53" s="91" t="s">
        <v>100</v>
      </c>
      <c r="C53" s="79" t="s">
        <v>14</v>
      </c>
      <c r="D53" s="80"/>
      <c r="E53" s="80"/>
      <c r="F53" s="81" t="e">
        <f>F54+#REF!</f>
        <v>#REF!</v>
      </c>
      <c r="G53" s="82" t="e">
        <f>G54+#REF!</f>
        <v>#REF!</v>
      </c>
      <c r="H53" s="82" t="e">
        <f>H54+#REF!</f>
        <v>#REF!</v>
      </c>
      <c r="I53" s="83" t="e">
        <f>I54+#REF!</f>
        <v>#REF!</v>
      </c>
      <c r="J53" s="83" t="e">
        <f>J54+#REF!</f>
        <v>#REF!</v>
      </c>
      <c r="K53" s="83" t="e">
        <f>K54+#REF!</f>
        <v>#REF!</v>
      </c>
      <c r="L53" s="82" t="e">
        <f>L54+#REF!</f>
        <v>#REF!</v>
      </c>
      <c r="M53" s="34" t="e">
        <f>M54+#REF!</f>
        <v>#REF!</v>
      </c>
      <c r="N53" s="34" t="e">
        <f>N54+#REF!</f>
        <v>#REF!</v>
      </c>
    </row>
    <row r="54" spans="1:14" s="23" customFormat="1" ht="1.5" customHeight="1">
      <c r="A54" s="133">
        <v>14</v>
      </c>
      <c r="B54" s="74"/>
      <c r="C54" s="79" t="s">
        <v>15</v>
      </c>
      <c r="D54" s="80"/>
      <c r="E54" s="80"/>
      <c r="F54" s="81"/>
      <c r="G54" s="80"/>
      <c r="H54" s="80"/>
      <c r="I54" s="85"/>
      <c r="J54" s="85"/>
      <c r="K54" s="85"/>
      <c r="L54" s="80"/>
      <c r="M54" s="36"/>
      <c r="N54" s="36"/>
    </row>
    <row r="55" spans="1:14" s="11" customFormat="1" ht="277.5" customHeight="1">
      <c r="A55" s="132">
        <v>10</v>
      </c>
      <c r="B55" s="73" t="s">
        <v>120</v>
      </c>
      <c r="C55" s="73" t="s">
        <v>63</v>
      </c>
      <c r="D55" s="71" t="s">
        <v>85</v>
      </c>
      <c r="E55" s="77" t="s">
        <v>86</v>
      </c>
      <c r="F55" s="68">
        <v>86424.2</v>
      </c>
      <c r="G55" s="69" t="e">
        <f>#REF!+#REF!</f>
        <v>#REF!</v>
      </c>
      <c r="H55" s="69" t="e">
        <f>#REF!+#REF!</f>
        <v>#REF!</v>
      </c>
      <c r="I55" s="83" t="e">
        <f>#REF!+#REF!</f>
        <v>#REF!</v>
      </c>
      <c r="J55" s="83" t="e">
        <f>#REF!+#REF!</f>
        <v>#REF!</v>
      </c>
      <c r="K55" s="83" t="e">
        <f>#REF!+#REF!</f>
        <v>#REF!</v>
      </c>
      <c r="L55" s="69" t="e">
        <f>#REF!+#REF!</f>
        <v>#REF!</v>
      </c>
      <c r="M55" s="13" t="e">
        <f>#REF!+#REF!</f>
        <v>#REF!</v>
      </c>
      <c r="N55" s="13" t="e">
        <f>#REF!+#REF!</f>
        <v>#REF!</v>
      </c>
    </row>
    <row r="56" spans="1:14" s="21" customFormat="1" ht="58.5" customHeight="1">
      <c r="A56" s="132"/>
      <c r="B56" s="149" t="s">
        <v>32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5"/>
      <c r="M56" s="13" t="e">
        <f>M57+M58</f>
        <v>#REF!</v>
      </c>
      <c r="N56" s="13" t="e">
        <f>N57+N58</f>
        <v>#REF!</v>
      </c>
    </row>
    <row r="57" spans="1:14" s="21" customFormat="1" ht="30.75" hidden="1">
      <c r="A57" s="132"/>
      <c r="B57" s="74" t="str">
        <f>B56</f>
        <v>Региональный проект "Стимулирование инвестиционной деятельности в агропромышленном комплексе", в том числе:</v>
      </c>
      <c r="C57" s="73"/>
      <c r="D57" s="75"/>
      <c r="E57" s="75"/>
      <c r="F57" s="75"/>
      <c r="G57" s="69" t="e">
        <f>#REF!+G61</f>
        <v>#REF!</v>
      </c>
      <c r="H57" s="69" t="e">
        <f>#REF!+H61</f>
        <v>#REF!</v>
      </c>
      <c r="I57" s="70" t="e">
        <f>#REF!+I61</f>
        <v>#REF!</v>
      </c>
      <c r="J57" s="70" t="e">
        <f>#REF!+J61</f>
        <v>#REF!</v>
      </c>
      <c r="K57" s="70" t="e">
        <f>#REF!+K61</f>
        <v>#REF!</v>
      </c>
      <c r="L57" s="69" t="e">
        <f>#REF!+L61</f>
        <v>#REF!</v>
      </c>
      <c r="M57" s="13" t="e">
        <f>#REF!+M61</f>
        <v>#REF!</v>
      </c>
      <c r="N57" s="13" t="e">
        <f>#REF!+N61</f>
        <v>#REF!</v>
      </c>
    </row>
    <row r="58" spans="1:14" s="21" customFormat="1" ht="30.75" hidden="1">
      <c r="A58" s="132"/>
      <c r="B58" s="76" t="str">
        <f>B56</f>
        <v>Региональный проект "Стимулирование инвестиционной деятельности в агропромышленном комплексе", в том числе:</v>
      </c>
      <c r="C58" s="73"/>
      <c r="D58" s="75"/>
      <c r="E58" s="75"/>
      <c r="F58" s="75"/>
      <c r="G58" s="69" t="e">
        <f>#REF!+G62</f>
        <v>#REF!</v>
      </c>
      <c r="H58" s="69" t="e">
        <f>#REF!+H62</f>
        <v>#REF!</v>
      </c>
      <c r="I58" s="70" t="e">
        <f>#REF!+I62</f>
        <v>#REF!</v>
      </c>
      <c r="J58" s="70" t="e">
        <f>#REF!+J62</f>
        <v>#REF!</v>
      </c>
      <c r="K58" s="70" t="e">
        <f>#REF!+K62</f>
        <v>#REF!</v>
      </c>
      <c r="L58" s="69" t="e">
        <f>#REF!+L62</f>
        <v>#REF!</v>
      </c>
      <c r="M58" s="13" t="e">
        <f>#REF!+M62</f>
        <v>#REF!</v>
      </c>
      <c r="N58" s="13" t="e">
        <f>#REF!+N62</f>
        <v>#REF!</v>
      </c>
    </row>
    <row r="59" spans="1:14" s="11" customFormat="1" ht="288" customHeight="1">
      <c r="A59" s="132">
        <v>11</v>
      </c>
      <c r="B59" s="73" t="s">
        <v>101</v>
      </c>
      <c r="C59" s="73" t="s">
        <v>91</v>
      </c>
      <c r="D59" s="73" t="s">
        <v>77</v>
      </c>
      <c r="E59" s="73" t="s">
        <v>57</v>
      </c>
      <c r="F59" s="68">
        <v>3237.8</v>
      </c>
      <c r="G59" s="69" t="e">
        <f>#REF!+#REF!</f>
        <v>#REF!</v>
      </c>
      <c r="H59" s="69" t="e">
        <f>#REF!+#REF!</f>
        <v>#REF!</v>
      </c>
      <c r="I59" s="70" t="e">
        <f>#REF!+#REF!</f>
        <v>#REF!</v>
      </c>
      <c r="J59" s="70" t="e">
        <f>#REF!+#REF!</f>
        <v>#REF!</v>
      </c>
      <c r="K59" s="70" t="e">
        <f>#REF!+#REF!</f>
        <v>#REF!</v>
      </c>
      <c r="L59" s="69" t="e">
        <f>#REF!+#REF!</f>
        <v>#REF!</v>
      </c>
      <c r="M59" s="13" t="e">
        <f>#REF!+#REF!</f>
        <v>#REF!</v>
      </c>
      <c r="N59" s="13" t="e">
        <f>#REF!+#REF!</f>
        <v>#REF!</v>
      </c>
    </row>
    <row r="60" spans="1:14" s="11" customFormat="1" ht="123" customHeight="1" hidden="1">
      <c r="A60" s="132"/>
      <c r="B60" s="73" t="s">
        <v>102</v>
      </c>
      <c r="C60" s="73" t="s">
        <v>14</v>
      </c>
      <c r="D60" s="75"/>
      <c r="E60" s="75"/>
      <c r="F60" s="75">
        <f aca="true" t="shared" si="7" ref="F60:N60">F61+F62</f>
        <v>0</v>
      </c>
      <c r="G60" s="69">
        <f t="shared" si="7"/>
        <v>0</v>
      </c>
      <c r="H60" s="69">
        <f t="shared" si="7"/>
        <v>0</v>
      </c>
      <c r="I60" s="70">
        <f t="shared" si="7"/>
        <v>0</v>
      </c>
      <c r="J60" s="70">
        <f t="shared" si="7"/>
        <v>0</v>
      </c>
      <c r="K60" s="70">
        <f t="shared" si="7"/>
        <v>0</v>
      </c>
      <c r="L60" s="69">
        <f t="shared" si="7"/>
        <v>0</v>
      </c>
      <c r="M60" s="13" t="e">
        <f t="shared" si="7"/>
        <v>#REF!</v>
      </c>
      <c r="N60" s="13">
        <f t="shared" si="7"/>
        <v>0</v>
      </c>
    </row>
    <row r="61" spans="1:14" s="11" customFormat="1" ht="31.5" customHeight="1" hidden="1">
      <c r="A61" s="132"/>
      <c r="B61" s="74" t="str">
        <f>B60</f>
        <v>Возмещение части прямых понесенных затрат на создание и (или) модернизацию объектов агропромышленного комплекса</v>
      </c>
      <c r="C61" s="73" t="s">
        <v>15</v>
      </c>
      <c r="D61" s="75"/>
      <c r="E61" s="75"/>
      <c r="F61" s="75"/>
      <c r="G61" s="75"/>
      <c r="H61" s="75"/>
      <c r="I61" s="94"/>
      <c r="J61" s="94"/>
      <c r="K61" s="94"/>
      <c r="L61" s="75"/>
      <c r="M61" s="35" t="e">
        <f>L61-#REF!</f>
        <v>#REF!</v>
      </c>
      <c r="N61" s="35"/>
    </row>
    <row r="62" spans="1:14" s="11" customFormat="1" ht="31.5" customHeight="1" hidden="1">
      <c r="A62" s="132"/>
      <c r="B62" s="76" t="str">
        <f>B60</f>
        <v>Возмещение части прямых понесенных затрат на создание и (или) модернизацию объектов агропромышленного комплекса</v>
      </c>
      <c r="C62" s="73" t="s">
        <v>16</v>
      </c>
      <c r="D62" s="75"/>
      <c r="E62" s="75"/>
      <c r="F62" s="75"/>
      <c r="G62" s="75"/>
      <c r="H62" s="75"/>
      <c r="I62" s="94"/>
      <c r="J62" s="94"/>
      <c r="K62" s="94"/>
      <c r="L62" s="75"/>
      <c r="M62" s="35" t="e">
        <f>L62-#REF!</f>
        <v>#REF!</v>
      </c>
      <c r="N62" s="35"/>
    </row>
    <row r="63" spans="1:14" s="21" customFormat="1" ht="49.5" customHeight="1">
      <c r="A63" s="132"/>
      <c r="B63" s="149" t="s">
        <v>33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5"/>
      <c r="M63" s="13" t="e">
        <f>M64+M65</f>
        <v>#REF!</v>
      </c>
      <c r="N63" s="13" t="e">
        <f>N64+N65</f>
        <v>#REF!</v>
      </c>
    </row>
    <row r="64" spans="1:14" s="21" customFormat="1" ht="30.75" hidden="1">
      <c r="A64" s="132"/>
      <c r="B64" s="74" t="str">
        <f>B63</f>
        <v>Региональный проект "Развитие отраслей овощеводства и картофелеводства", в том числе:</v>
      </c>
      <c r="C64" s="73"/>
      <c r="D64" s="75"/>
      <c r="E64" s="75"/>
      <c r="F64" s="75"/>
      <c r="G64" s="69" t="e">
        <f>#REF!+#REF!+#REF!+#REF!+#REF!+#REF!</f>
        <v>#REF!</v>
      </c>
      <c r="H64" s="69" t="e">
        <f>#REF!+#REF!+#REF!+#REF!+#REF!+#REF!</f>
        <v>#REF!</v>
      </c>
      <c r="I64" s="70" t="e">
        <f>#REF!</f>
        <v>#REF!</v>
      </c>
      <c r="J64" s="70" t="e">
        <f>#REF!</f>
        <v>#REF!</v>
      </c>
      <c r="K64" s="70" t="e">
        <f>#REF!</f>
        <v>#REF!</v>
      </c>
      <c r="L64" s="69" t="e">
        <f>#REF!+#REF!+#REF!+#REF!+#REF!+#REF!</f>
        <v>#REF!</v>
      </c>
      <c r="M64" s="13" t="e">
        <f>#REF!+#REF!+#REF!+#REF!+#REF!+#REF!</f>
        <v>#REF!</v>
      </c>
      <c r="N64" s="13" t="e">
        <f>#REF!+#REF!+#REF!+#REF!+#REF!+#REF!</f>
        <v>#REF!</v>
      </c>
    </row>
    <row r="65" spans="1:14" s="21" customFormat="1" ht="30.75" hidden="1">
      <c r="A65" s="132"/>
      <c r="B65" s="76" t="str">
        <f>B63</f>
        <v>Региональный проект "Развитие отраслей овощеводства и картофелеводства", в том числе:</v>
      </c>
      <c r="C65" s="73"/>
      <c r="D65" s="75"/>
      <c r="E65" s="75"/>
      <c r="F65" s="75"/>
      <c r="G65" s="69" t="e">
        <f>#REF!+#REF!+#REF!+#REF!+#REF!+#REF!</f>
        <v>#REF!</v>
      </c>
      <c r="H65" s="69" t="e">
        <f>#REF!+#REF!+#REF!+#REF!+#REF!+#REF!</f>
        <v>#REF!</v>
      </c>
      <c r="I65" s="70" t="e">
        <f>#REF!</f>
        <v>#REF!</v>
      </c>
      <c r="J65" s="70" t="e">
        <f>#REF!</f>
        <v>#REF!</v>
      </c>
      <c r="K65" s="70" t="e">
        <f>#REF!</f>
        <v>#REF!</v>
      </c>
      <c r="L65" s="69" t="e">
        <f>#REF!+#REF!+#REF!+#REF!+#REF!+#REF!</f>
        <v>#REF!</v>
      </c>
      <c r="M65" s="13" t="e">
        <f>#REF!+#REF!+#REF!+#REF!+#REF!+#REF!</f>
        <v>#REF!</v>
      </c>
      <c r="N65" s="13" t="e">
        <f>#REF!+#REF!+#REF!+#REF!+#REF!+#REF!</f>
        <v>#REF!</v>
      </c>
    </row>
    <row r="66" spans="1:14" s="11" customFormat="1" ht="69.75">
      <c r="A66" s="132">
        <v>12</v>
      </c>
      <c r="B66" s="95" t="s">
        <v>34</v>
      </c>
      <c r="C66" s="136" t="s">
        <v>93</v>
      </c>
      <c r="D66" s="144" t="s">
        <v>66</v>
      </c>
      <c r="E66" s="136" t="s">
        <v>87</v>
      </c>
      <c r="F66" s="68">
        <v>2595.2</v>
      </c>
      <c r="G66" s="69" t="e">
        <f>#REF!+#REF!</f>
        <v>#REF!</v>
      </c>
      <c r="H66" s="69" t="e">
        <f>#REF!+#REF!</f>
        <v>#REF!</v>
      </c>
      <c r="I66" s="70" t="e">
        <f>#REF!+#REF!</f>
        <v>#REF!</v>
      </c>
      <c r="J66" s="70" t="e">
        <f>#REF!+#REF!</f>
        <v>#REF!</v>
      </c>
      <c r="K66" s="70" t="e">
        <f>#REF!+#REF!</f>
        <v>#REF!</v>
      </c>
      <c r="L66" s="69" t="e">
        <f>#REF!+#REF!</f>
        <v>#REF!</v>
      </c>
      <c r="M66" s="13" t="e">
        <f>#REF!+#REF!</f>
        <v>#REF!</v>
      </c>
      <c r="N66" s="13" t="e">
        <f>#REF!+#REF!</f>
        <v>#REF!</v>
      </c>
    </row>
    <row r="67" spans="1:14" s="11" customFormat="1" ht="69.75">
      <c r="A67" s="132">
        <v>13</v>
      </c>
      <c r="B67" s="95" t="s">
        <v>35</v>
      </c>
      <c r="C67" s="143"/>
      <c r="D67" s="145"/>
      <c r="E67" s="143"/>
      <c r="F67" s="68">
        <v>30846</v>
      </c>
      <c r="G67" s="69" t="e">
        <f>#REF!+#REF!</f>
        <v>#REF!</v>
      </c>
      <c r="H67" s="69" t="e">
        <f>#REF!+#REF!</f>
        <v>#REF!</v>
      </c>
      <c r="I67" s="70" t="e">
        <f>#REF!+#REF!</f>
        <v>#REF!</v>
      </c>
      <c r="J67" s="70" t="e">
        <f>#REF!+#REF!</f>
        <v>#REF!</v>
      </c>
      <c r="K67" s="70" t="e">
        <f>#REF!+#REF!</f>
        <v>#REF!</v>
      </c>
      <c r="L67" s="69" t="e">
        <f>#REF!+#REF!</f>
        <v>#REF!</v>
      </c>
      <c r="M67" s="13" t="e">
        <f>#REF!+#REF!</f>
        <v>#REF!</v>
      </c>
      <c r="N67" s="13" t="e">
        <f>#REF!+#REF!</f>
        <v>#REF!</v>
      </c>
    </row>
    <row r="68" spans="1:14" s="11" customFormat="1" ht="139.5">
      <c r="A68" s="132">
        <v>14</v>
      </c>
      <c r="B68" s="95" t="s">
        <v>36</v>
      </c>
      <c r="C68" s="143"/>
      <c r="D68" s="145"/>
      <c r="E68" s="143"/>
      <c r="F68" s="68">
        <v>2381.6</v>
      </c>
      <c r="G68" s="69" t="e">
        <f>#REF!+#REF!</f>
        <v>#REF!</v>
      </c>
      <c r="H68" s="69" t="e">
        <f>#REF!+#REF!</f>
        <v>#REF!</v>
      </c>
      <c r="I68" s="70" t="e">
        <f>#REF!+#REF!</f>
        <v>#REF!</v>
      </c>
      <c r="J68" s="70" t="e">
        <f>#REF!+#REF!</f>
        <v>#REF!</v>
      </c>
      <c r="K68" s="70" t="e">
        <f>#REF!+#REF!</f>
        <v>#REF!</v>
      </c>
      <c r="L68" s="69" t="e">
        <f>#REF!+#REF!</f>
        <v>#REF!</v>
      </c>
      <c r="M68" s="13" t="e">
        <f>#REF!+#REF!</f>
        <v>#REF!</v>
      </c>
      <c r="N68" s="13" t="e">
        <f>#REF!+#REF!</f>
        <v>#REF!</v>
      </c>
    </row>
    <row r="69" spans="1:14" s="11" customFormat="1" ht="162.75">
      <c r="A69" s="132">
        <v>15</v>
      </c>
      <c r="B69" s="95" t="s">
        <v>37</v>
      </c>
      <c r="C69" s="143"/>
      <c r="D69" s="145"/>
      <c r="E69" s="143"/>
      <c r="F69" s="68">
        <v>15101.8</v>
      </c>
      <c r="G69" s="69" t="e">
        <f>#REF!+#REF!</f>
        <v>#REF!</v>
      </c>
      <c r="H69" s="69" t="e">
        <f>#REF!+#REF!</f>
        <v>#REF!</v>
      </c>
      <c r="I69" s="70" t="e">
        <f>#REF!+#REF!</f>
        <v>#REF!</v>
      </c>
      <c r="J69" s="70" t="e">
        <f>#REF!+#REF!</f>
        <v>#REF!</v>
      </c>
      <c r="K69" s="70" t="e">
        <f>#REF!+#REF!</f>
        <v>#REF!</v>
      </c>
      <c r="L69" s="69" t="e">
        <f>#REF!+#REF!</f>
        <v>#REF!</v>
      </c>
      <c r="M69" s="13" t="e">
        <f>#REF!+#REF!</f>
        <v>#REF!</v>
      </c>
      <c r="N69" s="13" t="e">
        <f>#REF!+#REF!</f>
        <v>#REF!</v>
      </c>
    </row>
    <row r="70" spans="1:14" s="11" customFormat="1" ht="123.75" customHeight="1">
      <c r="A70" s="132">
        <v>21</v>
      </c>
      <c r="B70" s="95" t="s">
        <v>38</v>
      </c>
      <c r="C70" s="143"/>
      <c r="D70" s="145"/>
      <c r="E70" s="143"/>
      <c r="F70" s="68">
        <v>3573.1</v>
      </c>
      <c r="G70" s="69" t="e">
        <f>#REF!+#REF!</f>
        <v>#REF!</v>
      </c>
      <c r="H70" s="69" t="e">
        <f>#REF!+#REF!</f>
        <v>#REF!</v>
      </c>
      <c r="I70" s="70" t="e">
        <f>#REF!+#REF!</f>
        <v>#REF!</v>
      </c>
      <c r="J70" s="70" t="e">
        <f>#REF!+#REF!</f>
        <v>#REF!</v>
      </c>
      <c r="K70" s="70" t="e">
        <f>#REF!+#REF!</f>
        <v>#REF!</v>
      </c>
      <c r="L70" s="69" t="e">
        <f>#REF!+#REF!</f>
        <v>#REF!</v>
      </c>
      <c r="M70" s="13" t="e">
        <f>#REF!+#REF!</f>
        <v>#REF!</v>
      </c>
      <c r="N70" s="13" t="e">
        <f>#REF!+#REF!</f>
        <v>#REF!</v>
      </c>
    </row>
    <row r="71" spans="1:14" s="11" customFormat="1" ht="116.25">
      <c r="A71" s="132">
        <v>22</v>
      </c>
      <c r="B71" s="95" t="s">
        <v>39</v>
      </c>
      <c r="C71" s="137"/>
      <c r="D71" s="146"/>
      <c r="E71" s="137"/>
      <c r="F71" s="68">
        <v>4629.4</v>
      </c>
      <c r="G71" s="69" t="e">
        <f>#REF!+#REF!</f>
        <v>#REF!</v>
      </c>
      <c r="H71" s="69" t="e">
        <f>#REF!+#REF!</f>
        <v>#REF!</v>
      </c>
      <c r="I71" s="70" t="e">
        <f>#REF!+#REF!</f>
        <v>#REF!</v>
      </c>
      <c r="J71" s="70" t="e">
        <f>#REF!+#REF!</f>
        <v>#REF!</v>
      </c>
      <c r="K71" s="70" t="e">
        <f>#REF!+#REF!</f>
        <v>#REF!</v>
      </c>
      <c r="L71" s="69" t="e">
        <f>#REF!+#REF!</f>
        <v>#REF!</v>
      </c>
      <c r="M71" s="13" t="e">
        <f>#REF!+#REF!</f>
        <v>#REF!</v>
      </c>
      <c r="N71" s="13" t="e">
        <f>#REF!+#REF!</f>
        <v>#REF!</v>
      </c>
    </row>
    <row r="72" spans="1:14" s="21" customFormat="1" ht="63" customHeight="1">
      <c r="A72" s="132"/>
      <c r="B72" s="149" t="s">
        <v>40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5"/>
      <c r="M72" s="13" t="e">
        <f>M73+M74</f>
        <v>#REF!</v>
      </c>
      <c r="N72" s="13" t="e">
        <f>N73+N74</f>
        <v>#REF!</v>
      </c>
    </row>
    <row r="73" spans="1:14" s="21" customFormat="1" ht="30.75" hidden="1">
      <c r="A73" s="132"/>
      <c r="B73" s="74" t="str">
        <f>B72</f>
        <v>Региональный проект "Вовлечение в оборот и комплексная мелиорация земель сельскохозяйственного назначения", в том числе:</v>
      </c>
      <c r="C73" s="73"/>
      <c r="D73" s="75"/>
      <c r="E73" s="75"/>
      <c r="F73" s="68"/>
      <c r="G73" s="69" t="e">
        <f>#REF!+#REF!</f>
        <v>#REF!</v>
      </c>
      <c r="H73" s="69" t="e">
        <f>#REF!+#REF!</f>
        <v>#REF!</v>
      </c>
      <c r="I73" s="70" t="e">
        <f>#REF!+#REF!</f>
        <v>#REF!</v>
      </c>
      <c r="J73" s="70" t="e">
        <f>#REF!+#REF!</f>
        <v>#REF!</v>
      </c>
      <c r="K73" s="70" t="e">
        <f>#REF!+#REF!</f>
        <v>#REF!</v>
      </c>
      <c r="L73" s="69" t="e">
        <f>#REF!+#REF!</f>
        <v>#REF!</v>
      </c>
      <c r="M73" s="13" t="e">
        <f>#REF!+#REF!</f>
        <v>#REF!</v>
      </c>
      <c r="N73" s="13" t="e">
        <f>#REF!+#REF!</f>
        <v>#REF!</v>
      </c>
    </row>
    <row r="74" spans="1:14" s="21" customFormat="1" ht="30.75" hidden="1">
      <c r="A74" s="132"/>
      <c r="B74" s="76" t="str">
        <f>B72</f>
        <v>Региональный проект "Вовлечение в оборот и комплексная мелиорация земель сельскохозяйственного назначения", в том числе:</v>
      </c>
      <c r="C74" s="73"/>
      <c r="D74" s="75"/>
      <c r="E74" s="75"/>
      <c r="F74" s="68"/>
      <c r="G74" s="69" t="e">
        <f>#REF!+#REF!</f>
        <v>#REF!</v>
      </c>
      <c r="H74" s="69" t="e">
        <f>#REF!+#REF!</f>
        <v>#REF!</v>
      </c>
      <c r="I74" s="70" t="e">
        <f>#REF!+#REF!</f>
        <v>#REF!</v>
      </c>
      <c r="J74" s="70" t="e">
        <f>#REF!+#REF!</f>
        <v>#REF!</v>
      </c>
      <c r="K74" s="70" t="e">
        <f>#REF!+#REF!</f>
        <v>#REF!</v>
      </c>
      <c r="L74" s="69" t="e">
        <f>#REF!+#REF!</f>
        <v>#REF!</v>
      </c>
      <c r="M74" s="13" t="e">
        <f>#REF!+#REF!</f>
        <v>#REF!</v>
      </c>
      <c r="N74" s="13" t="e">
        <f>#REF!+#REF!</f>
        <v>#REF!</v>
      </c>
    </row>
    <row r="75" spans="1:14" s="11" customFormat="1" ht="323.25" customHeight="1">
      <c r="A75" s="132">
        <v>23</v>
      </c>
      <c r="B75" s="73" t="s">
        <v>122</v>
      </c>
      <c r="C75" s="96" t="s">
        <v>89</v>
      </c>
      <c r="D75" s="96" t="s">
        <v>53</v>
      </c>
      <c r="E75" s="96" t="s">
        <v>54</v>
      </c>
      <c r="F75" s="68">
        <v>31762.5</v>
      </c>
      <c r="G75" s="69" t="e">
        <f>#REF!+#REF!</f>
        <v>#REF!</v>
      </c>
      <c r="H75" s="69" t="e">
        <f>#REF!+#REF!</f>
        <v>#REF!</v>
      </c>
      <c r="I75" s="70" t="e">
        <f>#REF!+#REF!</f>
        <v>#REF!</v>
      </c>
      <c r="J75" s="70" t="e">
        <f>#REF!+#REF!</f>
        <v>#REF!</v>
      </c>
      <c r="K75" s="70" t="e">
        <f>#REF!+#REF!</f>
        <v>#REF!</v>
      </c>
      <c r="L75" s="69" t="e">
        <f>#REF!+#REF!</f>
        <v>#REF!</v>
      </c>
      <c r="M75" s="13" t="e">
        <f>#REF!+#REF!</f>
        <v>#REF!</v>
      </c>
      <c r="N75" s="13" t="e">
        <f>#REF!+#REF!</f>
        <v>#REF!</v>
      </c>
    </row>
    <row r="76" spans="1:14" s="23" customFormat="1" ht="30.75" hidden="1">
      <c r="A76" s="133"/>
      <c r="B76" s="79" t="s">
        <v>103</v>
      </c>
      <c r="C76" s="79" t="s">
        <v>14</v>
      </c>
      <c r="D76" s="80"/>
      <c r="E76" s="80"/>
      <c r="F76" s="81">
        <f aca="true" t="shared" si="8" ref="F76:N76">F77+F78</f>
        <v>0</v>
      </c>
      <c r="G76" s="82">
        <f t="shared" si="8"/>
        <v>0</v>
      </c>
      <c r="H76" s="82">
        <f t="shared" si="8"/>
        <v>0</v>
      </c>
      <c r="I76" s="69">
        <f t="shared" si="8"/>
        <v>0</v>
      </c>
      <c r="J76" s="69">
        <f t="shared" si="8"/>
        <v>0</v>
      </c>
      <c r="K76" s="69">
        <f t="shared" si="8"/>
        <v>0</v>
      </c>
      <c r="L76" s="82">
        <f t="shared" si="8"/>
        <v>0</v>
      </c>
      <c r="M76" s="34">
        <f t="shared" si="8"/>
        <v>0</v>
      </c>
      <c r="N76" s="34">
        <f t="shared" si="8"/>
        <v>0</v>
      </c>
    </row>
    <row r="77" spans="1:14" s="23" customFormat="1" ht="31.5" hidden="1">
      <c r="A77" s="133"/>
      <c r="B77" s="84"/>
      <c r="C77" s="79" t="s">
        <v>15</v>
      </c>
      <c r="D77" s="80"/>
      <c r="E77" s="80"/>
      <c r="F77" s="81"/>
      <c r="G77" s="80"/>
      <c r="H77" s="80"/>
      <c r="I77" s="94"/>
      <c r="J77" s="94"/>
      <c r="K77" s="94"/>
      <c r="L77" s="80"/>
      <c r="M77" s="36"/>
      <c r="N77" s="36"/>
    </row>
    <row r="78" spans="1:14" s="23" customFormat="1" ht="31.5" hidden="1">
      <c r="A78" s="133"/>
      <c r="B78" s="86"/>
      <c r="C78" s="79" t="s">
        <v>16</v>
      </c>
      <c r="D78" s="80"/>
      <c r="E78" s="80"/>
      <c r="F78" s="81"/>
      <c r="G78" s="80"/>
      <c r="H78" s="80"/>
      <c r="I78" s="94"/>
      <c r="J78" s="94"/>
      <c r="K78" s="94"/>
      <c r="L78" s="80"/>
      <c r="M78" s="36"/>
      <c r="N78" s="36"/>
    </row>
    <row r="79" spans="1:14" s="23" customFormat="1" ht="30.75" hidden="1">
      <c r="A79" s="133"/>
      <c r="B79" s="79" t="s">
        <v>104</v>
      </c>
      <c r="C79" s="79" t="s">
        <v>14</v>
      </c>
      <c r="D79" s="80"/>
      <c r="E79" s="80"/>
      <c r="F79" s="81">
        <f aca="true" t="shared" si="9" ref="F79:N79">F80+F81</f>
        <v>0</v>
      </c>
      <c r="G79" s="82">
        <f t="shared" si="9"/>
        <v>0</v>
      </c>
      <c r="H79" s="82">
        <f t="shared" si="9"/>
        <v>0</v>
      </c>
      <c r="I79" s="69">
        <f t="shared" si="9"/>
        <v>0</v>
      </c>
      <c r="J79" s="69">
        <f t="shared" si="9"/>
        <v>0</v>
      </c>
      <c r="K79" s="69">
        <f t="shared" si="9"/>
        <v>0</v>
      </c>
      <c r="L79" s="82">
        <f t="shared" si="9"/>
        <v>0</v>
      </c>
      <c r="M79" s="34">
        <f t="shared" si="9"/>
        <v>0</v>
      </c>
      <c r="N79" s="34">
        <f t="shared" si="9"/>
        <v>0</v>
      </c>
    </row>
    <row r="80" spans="1:14" s="23" customFormat="1" ht="31.5" hidden="1">
      <c r="A80" s="133"/>
      <c r="B80" s="84"/>
      <c r="C80" s="79" t="s">
        <v>15</v>
      </c>
      <c r="D80" s="80"/>
      <c r="E80" s="80"/>
      <c r="F80" s="81"/>
      <c r="G80" s="80"/>
      <c r="H80" s="80"/>
      <c r="I80" s="94"/>
      <c r="J80" s="94"/>
      <c r="K80" s="94"/>
      <c r="L80" s="80"/>
      <c r="M80" s="36"/>
      <c r="N80" s="36"/>
    </row>
    <row r="81" spans="1:14" s="23" customFormat="1" ht="31.5" hidden="1">
      <c r="A81" s="133"/>
      <c r="B81" s="86"/>
      <c r="C81" s="79" t="s">
        <v>16</v>
      </c>
      <c r="D81" s="80"/>
      <c r="E81" s="80"/>
      <c r="F81" s="81"/>
      <c r="G81" s="80"/>
      <c r="H81" s="80"/>
      <c r="I81" s="94"/>
      <c r="J81" s="94"/>
      <c r="K81" s="94"/>
      <c r="L81" s="80"/>
      <c r="M81" s="36"/>
      <c r="N81" s="36"/>
    </row>
    <row r="82" spans="1:14" s="23" customFormat="1" ht="30.75" customHeight="1">
      <c r="A82" s="133"/>
      <c r="B82" s="140" t="s">
        <v>41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54"/>
      <c r="M82" s="13" t="e">
        <f>M83+M84</f>
        <v>#REF!</v>
      </c>
      <c r="N82" s="13" t="e">
        <f>N83+N84</f>
        <v>#REF!</v>
      </c>
    </row>
    <row r="83" spans="1:14" s="21" customFormat="1" ht="30.75" hidden="1">
      <c r="A83" s="132"/>
      <c r="B83" s="74" t="str">
        <f>B82</f>
        <v>Региональный проект "Акселерация субъектов малого и среднего предпринимательства", в том числе:</v>
      </c>
      <c r="C83" s="73"/>
      <c r="D83" s="75"/>
      <c r="E83" s="75"/>
      <c r="F83" s="68"/>
      <c r="G83" s="69" t="e">
        <f>#REF!+#REF!+#REF!</f>
        <v>#REF!</v>
      </c>
      <c r="H83" s="69" t="e">
        <f>#REF!+#REF!+#REF!</f>
        <v>#REF!</v>
      </c>
      <c r="I83" s="70" t="e">
        <f>#REF!</f>
        <v>#REF!</v>
      </c>
      <c r="J83" s="70" t="e">
        <f>#REF!</f>
        <v>#REF!</v>
      </c>
      <c r="K83" s="70" t="e">
        <f>#REF!</f>
        <v>#REF!</v>
      </c>
      <c r="L83" s="69" t="e">
        <f>#REF!+#REF!+#REF!</f>
        <v>#REF!</v>
      </c>
      <c r="M83" s="13" t="e">
        <f>#REF!+#REF!+#REF!</f>
        <v>#REF!</v>
      </c>
      <c r="N83" s="13" t="e">
        <f>#REF!+#REF!+#REF!</f>
        <v>#REF!</v>
      </c>
    </row>
    <row r="84" spans="1:14" s="21" customFormat="1" ht="30.75" hidden="1">
      <c r="A84" s="132"/>
      <c r="B84" s="76" t="str">
        <f>B82</f>
        <v>Региональный проект "Акселерация субъектов малого и среднего предпринимательства", в том числе:</v>
      </c>
      <c r="C84" s="73"/>
      <c r="D84" s="75"/>
      <c r="E84" s="75"/>
      <c r="F84" s="68"/>
      <c r="G84" s="69" t="e">
        <f>#REF!+#REF!+#REF!</f>
        <v>#REF!</v>
      </c>
      <c r="H84" s="69" t="e">
        <f>#REF!+#REF!+#REF!</f>
        <v>#REF!</v>
      </c>
      <c r="I84" s="70" t="e">
        <f>#REF!</f>
        <v>#REF!</v>
      </c>
      <c r="J84" s="70" t="e">
        <f>#REF!</f>
        <v>#REF!</v>
      </c>
      <c r="K84" s="70" t="e">
        <f>#REF!</f>
        <v>#REF!</v>
      </c>
      <c r="L84" s="69" t="e">
        <f>#REF!+#REF!+#REF!</f>
        <v>#REF!</v>
      </c>
      <c r="M84" s="13" t="e">
        <f>#REF!+#REF!+#REF!</f>
        <v>#REF!</v>
      </c>
      <c r="N84" s="13" t="e">
        <f>#REF!+#REF!+#REF!</f>
        <v>#REF!</v>
      </c>
    </row>
    <row r="85" spans="1:14" s="11" customFormat="1" ht="162" customHeight="1">
      <c r="A85" s="132">
        <v>24</v>
      </c>
      <c r="B85" s="72" t="s">
        <v>123</v>
      </c>
      <c r="C85" s="73" t="s">
        <v>51</v>
      </c>
      <c r="D85" s="72" t="s">
        <v>113</v>
      </c>
      <c r="E85" s="73" t="s">
        <v>52</v>
      </c>
      <c r="F85" s="68">
        <v>62805.1</v>
      </c>
      <c r="G85" s="69" t="e">
        <f>#REF!+#REF!</f>
        <v>#REF!</v>
      </c>
      <c r="H85" s="69" t="e">
        <f>#REF!+#REF!</f>
        <v>#REF!</v>
      </c>
      <c r="I85" s="70" t="e">
        <f>#REF!+#REF!</f>
        <v>#REF!</v>
      </c>
      <c r="J85" s="70" t="e">
        <f>#REF!+#REF!</f>
        <v>#REF!</v>
      </c>
      <c r="K85" s="70" t="e">
        <f>#REF!+#REF!</f>
        <v>#REF!</v>
      </c>
      <c r="L85" s="69" t="e">
        <f>#REF!+#REF!</f>
        <v>#REF!</v>
      </c>
      <c r="M85" s="13" t="e">
        <f>#REF!+#REF!</f>
        <v>#REF!</v>
      </c>
      <c r="N85" s="13" t="e">
        <f>#REF!+#REF!</f>
        <v>#REF!</v>
      </c>
    </row>
    <row r="86" spans="1:14" s="11" customFormat="1" ht="90.75" customHeight="1" hidden="1">
      <c r="A86" s="132"/>
      <c r="B86" s="72" t="s">
        <v>21</v>
      </c>
      <c r="C86" s="97" t="s">
        <v>14</v>
      </c>
      <c r="D86" s="98"/>
      <c r="E86" s="98"/>
      <c r="F86" s="99">
        <f>F87+F88</f>
        <v>0</v>
      </c>
      <c r="G86" s="100">
        <f aca="true" t="shared" si="10" ref="G86:N86">G87+G88</f>
        <v>0</v>
      </c>
      <c r="H86" s="100">
        <f t="shared" si="10"/>
        <v>0</v>
      </c>
      <c r="I86" s="100">
        <f t="shared" si="10"/>
        <v>0</v>
      </c>
      <c r="J86" s="100">
        <f t="shared" si="10"/>
        <v>0</v>
      </c>
      <c r="K86" s="100">
        <f t="shared" si="10"/>
        <v>0</v>
      </c>
      <c r="L86" s="100">
        <f t="shared" si="10"/>
        <v>0</v>
      </c>
      <c r="M86" s="37" t="e">
        <f t="shared" si="10"/>
        <v>#REF!</v>
      </c>
      <c r="N86" s="37">
        <f t="shared" si="10"/>
        <v>0</v>
      </c>
    </row>
    <row r="87" spans="1:14" s="21" customFormat="1" ht="30.75" hidden="1">
      <c r="A87" s="132"/>
      <c r="B87" s="74" t="str">
        <f>B86</f>
        <v>Региональный проект "Экспорт продукции агропромышленного комплекса"</v>
      </c>
      <c r="C87" s="97" t="s">
        <v>15</v>
      </c>
      <c r="D87" s="98"/>
      <c r="E87" s="98"/>
      <c r="F87" s="99">
        <f>F90+F93</f>
        <v>0</v>
      </c>
      <c r="G87" s="100">
        <f aca="true" t="shared" si="11" ref="G87:N87">G90+G93</f>
        <v>0</v>
      </c>
      <c r="H87" s="100">
        <f t="shared" si="11"/>
        <v>0</v>
      </c>
      <c r="I87" s="100">
        <f t="shared" si="11"/>
        <v>0</v>
      </c>
      <c r="J87" s="100">
        <f t="shared" si="11"/>
        <v>0</v>
      </c>
      <c r="K87" s="100">
        <f t="shared" si="11"/>
        <v>0</v>
      </c>
      <c r="L87" s="100">
        <f t="shared" si="11"/>
        <v>0</v>
      </c>
      <c r="M87" s="37" t="e">
        <f t="shared" si="11"/>
        <v>#REF!</v>
      </c>
      <c r="N87" s="37">
        <f t="shared" si="11"/>
        <v>0</v>
      </c>
    </row>
    <row r="88" spans="1:14" s="21" customFormat="1" ht="30.75" hidden="1">
      <c r="A88" s="132"/>
      <c r="B88" s="76" t="str">
        <f>B86</f>
        <v>Региональный проект "Экспорт продукции агропромышленного комплекса"</v>
      </c>
      <c r="C88" s="97" t="s">
        <v>16</v>
      </c>
      <c r="D88" s="98"/>
      <c r="E88" s="98"/>
      <c r="F88" s="99">
        <f>F91+F94</f>
        <v>0</v>
      </c>
      <c r="G88" s="100">
        <f aca="true" t="shared" si="12" ref="G88:N88">G91+G94</f>
        <v>0</v>
      </c>
      <c r="H88" s="100">
        <f t="shared" si="12"/>
        <v>0</v>
      </c>
      <c r="I88" s="100">
        <f t="shared" si="12"/>
        <v>0</v>
      </c>
      <c r="J88" s="100">
        <f t="shared" si="12"/>
        <v>0</v>
      </c>
      <c r="K88" s="100">
        <f t="shared" si="12"/>
        <v>0</v>
      </c>
      <c r="L88" s="100">
        <f t="shared" si="12"/>
        <v>0</v>
      </c>
      <c r="M88" s="37" t="e">
        <f t="shared" si="12"/>
        <v>#REF!</v>
      </c>
      <c r="N88" s="37">
        <f t="shared" si="12"/>
        <v>0</v>
      </c>
    </row>
    <row r="89" spans="1:14" s="11" customFormat="1" ht="90" customHeight="1" hidden="1">
      <c r="A89" s="132"/>
      <c r="B89" s="73" t="s">
        <v>105</v>
      </c>
      <c r="C89" s="97" t="s">
        <v>14</v>
      </c>
      <c r="D89" s="98"/>
      <c r="E89" s="98"/>
      <c r="F89" s="99">
        <f aca="true" t="shared" si="13" ref="F89:L89">F90+F91</f>
        <v>0</v>
      </c>
      <c r="G89" s="100">
        <f t="shared" si="13"/>
        <v>0</v>
      </c>
      <c r="H89" s="100">
        <f t="shared" si="13"/>
        <v>0</v>
      </c>
      <c r="I89" s="100">
        <f t="shared" si="13"/>
        <v>0</v>
      </c>
      <c r="J89" s="100">
        <f t="shared" si="13"/>
        <v>0</v>
      </c>
      <c r="K89" s="100">
        <f t="shared" si="13"/>
        <v>0</v>
      </c>
      <c r="L89" s="100">
        <f t="shared" si="13"/>
        <v>0</v>
      </c>
      <c r="M89" s="37" t="e">
        <f>M90+M91</f>
        <v>#REF!</v>
      </c>
      <c r="N89" s="37">
        <f>N90+N91</f>
        <v>0</v>
      </c>
    </row>
    <row r="90" spans="1:14" s="11" customFormat="1" ht="31.5" hidden="1">
      <c r="A90" s="132"/>
      <c r="B90" s="74" t="str">
        <f>B89</f>
        <v>Государственная поддержка стимулирования увеличения производства масличных культур</v>
      </c>
      <c r="C90" s="97" t="s">
        <v>15</v>
      </c>
      <c r="D90" s="98"/>
      <c r="E90" s="98"/>
      <c r="F90" s="99"/>
      <c r="G90" s="98"/>
      <c r="H90" s="98"/>
      <c r="I90" s="98"/>
      <c r="J90" s="98"/>
      <c r="K90" s="98"/>
      <c r="L90" s="98"/>
      <c r="M90" s="32" t="e">
        <f>L90-#REF!</f>
        <v>#REF!</v>
      </c>
      <c r="N90" s="32"/>
    </row>
    <row r="91" spans="1:14" s="11" customFormat="1" ht="31.5" hidden="1">
      <c r="A91" s="132"/>
      <c r="B91" s="76" t="str">
        <f>B89</f>
        <v>Государственная поддержка стимулирования увеличения производства масличных культур</v>
      </c>
      <c r="C91" s="97" t="s">
        <v>16</v>
      </c>
      <c r="D91" s="98"/>
      <c r="E91" s="98"/>
      <c r="F91" s="99"/>
      <c r="G91" s="98"/>
      <c r="H91" s="98"/>
      <c r="I91" s="98"/>
      <c r="J91" s="98"/>
      <c r="K91" s="98"/>
      <c r="L91" s="98"/>
      <c r="M91" s="32" t="e">
        <f>L91-#REF!</f>
        <v>#REF!</v>
      </c>
      <c r="N91" s="32"/>
    </row>
    <row r="92" spans="1:14" s="11" customFormat="1" ht="92.25" customHeight="1" hidden="1">
      <c r="A92" s="132"/>
      <c r="B92" s="73" t="s">
        <v>106</v>
      </c>
      <c r="C92" s="101" t="s">
        <v>14</v>
      </c>
      <c r="D92" s="102"/>
      <c r="E92" s="102"/>
      <c r="F92" s="103">
        <f aca="true" t="shared" si="14" ref="F92:L92">F93+F94</f>
        <v>0</v>
      </c>
      <c r="G92" s="104">
        <f t="shared" si="14"/>
        <v>0</v>
      </c>
      <c r="H92" s="104">
        <f t="shared" si="14"/>
        <v>0</v>
      </c>
      <c r="I92" s="104">
        <f t="shared" si="14"/>
        <v>0</v>
      </c>
      <c r="J92" s="104">
        <f t="shared" si="14"/>
        <v>0</v>
      </c>
      <c r="K92" s="104">
        <f t="shared" si="14"/>
        <v>0</v>
      </c>
      <c r="L92" s="104">
        <f t="shared" si="14"/>
        <v>0</v>
      </c>
      <c r="M92" s="38" t="e">
        <f>M93+M94</f>
        <v>#REF!</v>
      </c>
      <c r="N92" s="38">
        <f>N93+N94</f>
        <v>0</v>
      </c>
    </row>
    <row r="93" spans="1:14" s="11" customFormat="1" ht="31.5" hidden="1">
      <c r="A93" s="132"/>
      <c r="B93" s="74" t="str">
        <f>B92</f>
        <v>Реализация мероприятий в области мелиорации земель сельскохозяйственного назначения</v>
      </c>
      <c r="C93" s="97" t="s">
        <v>15</v>
      </c>
      <c r="D93" s="98"/>
      <c r="E93" s="98"/>
      <c r="F93" s="99"/>
      <c r="G93" s="98"/>
      <c r="H93" s="98"/>
      <c r="I93" s="98"/>
      <c r="J93" s="98"/>
      <c r="K93" s="98"/>
      <c r="L93" s="98"/>
      <c r="M93" s="32" t="e">
        <f>L93-#REF!</f>
        <v>#REF!</v>
      </c>
      <c r="N93" s="32"/>
    </row>
    <row r="94" spans="1:14" s="11" customFormat="1" ht="7.5" customHeight="1" hidden="1">
      <c r="A94" s="132"/>
      <c r="B94" s="76" t="str">
        <f>B92</f>
        <v>Реализация мероприятий в области мелиорации земель сельскохозяйственного назначения</v>
      </c>
      <c r="C94" s="97" t="s">
        <v>16</v>
      </c>
      <c r="D94" s="98"/>
      <c r="E94" s="98"/>
      <c r="F94" s="99"/>
      <c r="G94" s="98"/>
      <c r="H94" s="98"/>
      <c r="I94" s="98"/>
      <c r="J94" s="98"/>
      <c r="K94" s="98"/>
      <c r="L94" s="98"/>
      <c r="M94" s="32" t="e">
        <f>L94-#REF!</f>
        <v>#REF!</v>
      </c>
      <c r="N94" s="32"/>
    </row>
    <row r="95" spans="1:14" s="21" customFormat="1" ht="30.75" hidden="1">
      <c r="A95" s="132"/>
      <c r="B95" s="74" t="e">
        <f>#REF!</f>
        <v>#REF!</v>
      </c>
      <c r="C95" s="73"/>
      <c r="D95" s="75"/>
      <c r="E95" s="75"/>
      <c r="F95" s="68"/>
      <c r="G95" s="69" t="e">
        <f>G98+G101+G104+G107+#REF!+#REF!+G110+G113</f>
        <v>#REF!</v>
      </c>
      <c r="H95" s="69" t="e">
        <f>H98+H101+H104+H107+#REF!+#REF!+H110+H113</f>
        <v>#REF!</v>
      </c>
      <c r="I95" s="70" t="e">
        <f>I98+I101+I104+I107+#REF!+#REF!+I110+I113</f>
        <v>#REF!</v>
      </c>
      <c r="J95" s="70" t="e">
        <f>J98+J101+J104+J107+#REF!+#REF!+J110+J113</f>
        <v>#REF!</v>
      </c>
      <c r="K95" s="70" t="e">
        <f>K98+K101+K104+K107+#REF!+#REF!+K110+K113</f>
        <v>#REF!</v>
      </c>
      <c r="L95" s="69" t="e">
        <f>L98+L101+L104+L107+#REF!+#REF!+L110+L113</f>
        <v>#REF!</v>
      </c>
      <c r="M95" s="13" t="e">
        <f>M98+M101+M104+M107+#REF!+#REF!+M110+M113</f>
        <v>#REF!</v>
      </c>
      <c r="N95" s="13" t="e">
        <f>N98+N101+N104+N107+#REF!+#REF!+N110+N113</f>
        <v>#REF!</v>
      </c>
    </row>
    <row r="96" spans="1:14" s="21" customFormat="1" ht="30.75" hidden="1">
      <c r="A96" s="132"/>
      <c r="B96" s="76" t="e">
        <f>#REF!</f>
        <v>#REF!</v>
      </c>
      <c r="C96" s="73"/>
      <c r="D96" s="75"/>
      <c r="E96" s="75"/>
      <c r="F96" s="68"/>
      <c r="G96" s="69" t="e">
        <f>G99+G102+G105+G108+#REF!+#REF!+G111+G114</f>
        <v>#REF!</v>
      </c>
      <c r="H96" s="69" t="e">
        <f>H99+H102+H105+H108+#REF!+#REF!+H111+H114</f>
        <v>#REF!</v>
      </c>
      <c r="I96" s="70" t="e">
        <f>I99+I102+I105+I108+#REF!+#REF!+I111+I114</f>
        <v>#REF!</v>
      </c>
      <c r="J96" s="70" t="e">
        <f>J99+J102+J105+J108+#REF!+#REF!+J111+J114</f>
        <v>#REF!</v>
      </c>
      <c r="K96" s="70" t="e">
        <f>K99+K102+K105+K108+#REF!+#REF!+K111+K114</f>
        <v>#REF!</v>
      </c>
      <c r="L96" s="69" t="e">
        <f>L99+L102+L105+L108+#REF!+#REF!+L111+L114</f>
        <v>#REF!</v>
      </c>
      <c r="M96" s="13" t="e">
        <f>M99+M102+M105+M108+#REF!+#REF!+M111+M114</f>
        <v>#REF!</v>
      </c>
      <c r="N96" s="13" t="e">
        <f>N99+N102+N105+N108+#REF!+#REF!+N111+N114</f>
        <v>#REF!</v>
      </c>
    </row>
    <row r="97" spans="1:14" s="11" customFormat="1" ht="208.5" customHeight="1" hidden="1">
      <c r="A97" s="132"/>
      <c r="B97" s="72" t="s">
        <v>27</v>
      </c>
      <c r="C97" s="73" t="s">
        <v>14</v>
      </c>
      <c r="D97" s="75"/>
      <c r="E97" s="75"/>
      <c r="F97" s="68">
        <f>F98+F99</f>
        <v>19797.6</v>
      </c>
      <c r="G97" s="69">
        <f aca="true" t="shared" si="15" ref="G97:N97">G98+G99</f>
        <v>19607.6</v>
      </c>
      <c r="H97" s="69">
        <f t="shared" si="15"/>
        <v>4901.9</v>
      </c>
      <c r="I97" s="70">
        <f t="shared" si="15"/>
        <v>0</v>
      </c>
      <c r="J97" s="70">
        <f t="shared" si="15"/>
        <v>0</v>
      </c>
      <c r="K97" s="70">
        <f t="shared" si="15"/>
        <v>0</v>
      </c>
      <c r="L97" s="69">
        <f t="shared" si="15"/>
        <v>1633.96667</v>
      </c>
      <c r="M97" s="13" t="e">
        <f t="shared" si="15"/>
        <v>#REF!</v>
      </c>
      <c r="N97" s="13">
        <f t="shared" si="15"/>
        <v>0</v>
      </c>
    </row>
    <row r="98" spans="1:14" s="11" customFormat="1" ht="31.5" hidden="1">
      <c r="A98" s="132"/>
      <c r="B98" s="74" t="str">
        <f>B97</f>
        <v>Расходы на выполнение государственных заданий областными бюджетными и автономными учреждениями в целях административно-хозяйственного обслуживания исполнительных органов области</v>
      </c>
      <c r="C98" s="73" t="s">
        <v>15</v>
      </c>
      <c r="D98" s="75"/>
      <c r="E98" s="75"/>
      <c r="F98" s="68">
        <v>19797.6</v>
      </c>
      <c r="G98" s="75">
        <v>19607.6</v>
      </c>
      <c r="H98" s="75">
        <v>4901.9</v>
      </c>
      <c r="I98" s="94"/>
      <c r="J98" s="94"/>
      <c r="K98" s="94"/>
      <c r="L98" s="75">
        <v>1633.96667</v>
      </c>
      <c r="M98" s="35" t="e">
        <f>L98-#REF!</f>
        <v>#REF!</v>
      </c>
      <c r="N98" s="35"/>
    </row>
    <row r="99" spans="1:14" s="11" customFormat="1" ht="31.5" hidden="1">
      <c r="A99" s="132"/>
      <c r="B99" s="76" t="str">
        <f>B97</f>
        <v>Расходы на выполнение государственных заданий областными бюджетными и автономными учреждениями в целях административно-хозяйственного обслуживания исполнительных органов области</v>
      </c>
      <c r="C99" s="73" t="s">
        <v>16</v>
      </c>
      <c r="D99" s="75"/>
      <c r="E99" s="75"/>
      <c r="F99" s="68"/>
      <c r="G99" s="75">
        <f>SUM(H99:K99)</f>
        <v>0</v>
      </c>
      <c r="H99" s="75"/>
      <c r="I99" s="94"/>
      <c r="J99" s="94"/>
      <c r="K99" s="94"/>
      <c r="L99" s="75"/>
      <c r="M99" s="35" t="e">
        <f>L99-#REF!</f>
        <v>#REF!</v>
      </c>
      <c r="N99" s="35"/>
    </row>
    <row r="100" spans="1:14" s="11" customFormat="1" ht="208.5" customHeight="1" hidden="1">
      <c r="A100" s="132"/>
      <c r="B100" s="72" t="s">
        <v>28</v>
      </c>
      <c r="C100" s="73" t="s">
        <v>14</v>
      </c>
      <c r="D100" s="75"/>
      <c r="E100" s="75"/>
      <c r="F100" s="68">
        <f>F101+F102</f>
        <v>34881.1</v>
      </c>
      <c r="G100" s="69">
        <f aca="true" t="shared" si="16" ref="G100:N100">G101+G102</f>
        <v>34174.6</v>
      </c>
      <c r="H100" s="69">
        <f t="shared" si="16"/>
        <v>8543.65</v>
      </c>
      <c r="I100" s="70">
        <f t="shared" si="16"/>
        <v>0</v>
      </c>
      <c r="J100" s="70">
        <f t="shared" si="16"/>
        <v>0</v>
      </c>
      <c r="K100" s="70">
        <f t="shared" si="16"/>
        <v>0</v>
      </c>
      <c r="L100" s="69">
        <f t="shared" si="16"/>
        <v>2847.88333</v>
      </c>
      <c r="M100" s="13" t="e">
        <f t="shared" si="16"/>
        <v>#REF!</v>
      </c>
      <c r="N100" s="13">
        <f t="shared" si="16"/>
        <v>0</v>
      </c>
    </row>
    <row r="101" spans="1:14" s="11" customFormat="1" ht="31.5" hidden="1">
      <c r="A101" s="132"/>
      <c r="B101" s="74" t="str">
        <f>B100</f>
        <v>Расходы на выполнение государственных заданий областными бюджетными и автономными учреждениями в целях организации реализации сельскохозяйственной продукции товаропроизводителями области</v>
      </c>
      <c r="C101" s="73" t="s">
        <v>15</v>
      </c>
      <c r="D101" s="75"/>
      <c r="E101" s="75"/>
      <c r="F101" s="68">
        <v>34881.1</v>
      </c>
      <c r="G101" s="75">
        <v>34174.6</v>
      </c>
      <c r="H101" s="75">
        <v>8543.65</v>
      </c>
      <c r="I101" s="94"/>
      <c r="J101" s="94"/>
      <c r="K101" s="94"/>
      <c r="L101" s="75">
        <v>2847.88333</v>
      </c>
      <c r="M101" s="35" t="e">
        <f>L101-#REF!</f>
        <v>#REF!</v>
      </c>
      <c r="N101" s="35"/>
    </row>
    <row r="102" spans="1:14" s="11" customFormat="1" ht="31.5" hidden="1">
      <c r="A102" s="132"/>
      <c r="B102" s="76" t="str">
        <f>B100</f>
        <v>Расходы на выполнение государственных заданий областными бюджетными и автономными учреждениями в целях организации реализации сельскохозяйственной продукции товаропроизводителями области</v>
      </c>
      <c r="C102" s="73" t="s">
        <v>16</v>
      </c>
      <c r="D102" s="75"/>
      <c r="E102" s="75"/>
      <c r="F102" s="68"/>
      <c r="G102" s="75">
        <f>SUM(H102:K102)</f>
        <v>0</v>
      </c>
      <c r="H102" s="75"/>
      <c r="I102" s="94"/>
      <c r="J102" s="94"/>
      <c r="K102" s="94"/>
      <c r="L102" s="75"/>
      <c r="M102" s="35" t="e">
        <f>L102-#REF!</f>
        <v>#REF!</v>
      </c>
      <c r="N102" s="35"/>
    </row>
    <row r="103" spans="1:14" s="11" customFormat="1" ht="231.75" customHeight="1" hidden="1">
      <c r="A103" s="132"/>
      <c r="B103" s="72" t="s">
        <v>29</v>
      </c>
      <c r="C103" s="73" t="s">
        <v>14</v>
      </c>
      <c r="D103" s="75"/>
      <c r="E103" s="75"/>
      <c r="F103" s="68">
        <f>F104+F105</f>
        <v>9886.8</v>
      </c>
      <c r="G103" s="69">
        <f aca="true" t="shared" si="17" ref="G103:N103">G104+G105</f>
        <v>9760.76</v>
      </c>
      <c r="H103" s="69">
        <f t="shared" si="17"/>
        <v>2440.19</v>
      </c>
      <c r="I103" s="70">
        <f t="shared" si="17"/>
        <v>0</v>
      </c>
      <c r="J103" s="70">
        <f t="shared" si="17"/>
        <v>0</v>
      </c>
      <c r="K103" s="70">
        <f t="shared" si="17"/>
        <v>0</v>
      </c>
      <c r="L103" s="69">
        <f t="shared" si="17"/>
        <v>0</v>
      </c>
      <c r="M103" s="13" t="e">
        <f t="shared" si="17"/>
        <v>#REF!</v>
      </c>
      <c r="N103" s="13">
        <f t="shared" si="17"/>
        <v>0</v>
      </c>
    </row>
    <row r="104" spans="1:14" s="11" customFormat="1" ht="31.5" hidden="1">
      <c r="A104" s="132"/>
      <c r="B104" s="74" t="str">
        <f>B103</f>
        <v>Расходы на выполнение государственных заданий областными бюджетными и автономными учреждениями в целях информационно-консультационного обеспечения агропромышленного комплекса области</v>
      </c>
      <c r="C104" s="73" t="s">
        <v>15</v>
      </c>
      <c r="D104" s="75"/>
      <c r="E104" s="75"/>
      <c r="F104" s="68">
        <v>9886.8</v>
      </c>
      <c r="G104" s="75">
        <v>9760.76</v>
      </c>
      <c r="H104" s="75">
        <v>2440.19</v>
      </c>
      <c r="I104" s="94"/>
      <c r="J104" s="94"/>
      <c r="K104" s="94"/>
      <c r="L104" s="75"/>
      <c r="M104" s="35" t="e">
        <f>L104-#REF!</f>
        <v>#REF!</v>
      </c>
      <c r="N104" s="35"/>
    </row>
    <row r="105" spans="1:14" s="11" customFormat="1" ht="31.5" hidden="1">
      <c r="A105" s="132"/>
      <c r="B105" s="76" t="str">
        <f>B103</f>
        <v>Расходы на выполнение государственных заданий областными бюджетными и автономными учреждениями в целях информационно-консультационного обеспечения агропромышленного комплекса области</v>
      </c>
      <c r="C105" s="73" t="s">
        <v>16</v>
      </c>
      <c r="D105" s="75"/>
      <c r="E105" s="75"/>
      <c r="F105" s="68"/>
      <c r="G105" s="75">
        <f>SUM(H105:K105)</f>
        <v>0</v>
      </c>
      <c r="H105" s="75"/>
      <c r="I105" s="94"/>
      <c r="J105" s="94"/>
      <c r="K105" s="94"/>
      <c r="L105" s="75"/>
      <c r="M105" s="35" t="e">
        <f>L105-#REF!</f>
        <v>#REF!</v>
      </c>
      <c r="N105" s="35"/>
    </row>
    <row r="106" spans="1:14" s="11" customFormat="1" ht="46.5" hidden="1">
      <c r="A106" s="132"/>
      <c r="B106" s="73" t="s">
        <v>107</v>
      </c>
      <c r="C106" s="73" t="s">
        <v>14</v>
      </c>
      <c r="D106" s="75"/>
      <c r="E106" s="75"/>
      <c r="F106" s="68">
        <f>F107+F108</f>
        <v>6000</v>
      </c>
      <c r="G106" s="69">
        <f aca="true" t="shared" si="18" ref="G106:N106">G107+G108</f>
        <v>5400</v>
      </c>
      <c r="H106" s="69">
        <f t="shared" si="18"/>
        <v>2000</v>
      </c>
      <c r="I106" s="70">
        <f t="shared" si="18"/>
        <v>0</v>
      </c>
      <c r="J106" s="70">
        <f t="shared" si="18"/>
        <v>0</v>
      </c>
      <c r="K106" s="70">
        <f t="shared" si="18"/>
        <v>0</v>
      </c>
      <c r="L106" s="69">
        <f t="shared" si="18"/>
        <v>0</v>
      </c>
      <c r="M106" s="13" t="e">
        <f t="shared" si="18"/>
        <v>#REF!</v>
      </c>
      <c r="N106" s="13">
        <f t="shared" si="18"/>
        <v>0</v>
      </c>
    </row>
    <row r="107" spans="1:14" s="11" customFormat="1" ht="31.5" hidden="1">
      <c r="A107" s="132"/>
      <c r="B107" s="74" t="str">
        <f>B106</f>
        <v>Проведение выставок, семинаров, конкурсов, презентаций</v>
      </c>
      <c r="C107" s="73" t="s">
        <v>15</v>
      </c>
      <c r="D107" s="75"/>
      <c r="E107" s="75"/>
      <c r="F107" s="68">
        <v>6000</v>
      </c>
      <c r="G107" s="75">
        <v>5400</v>
      </c>
      <c r="H107" s="75">
        <v>2000</v>
      </c>
      <c r="I107" s="94"/>
      <c r="J107" s="94"/>
      <c r="K107" s="94"/>
      <c r="L107" s="75"/>
      <c r="M107" s="35" t="e">
        <f>L107-#REF!</f>
        <v>#REF!</v>
      </c>
      <c r="N107" s="35"/>
    </row>
    <row r="108" spans="1:14" s="11" customFormat="1" ht="31.5" hidden="1">
      <c r="A108" s="132"/>
      <c r="B108" s="76" t="str">
        <f>B106</f>
        <v>Проведение выставок, семинаров, конкурсов, презентаций</v>
      </c>
      <c r="C108" s="73" t="s">
        <v>16</v>
      </c>
      <c r="D108" s="75"/>
      <c r="E108" s="75"/>
      <c r="F108" s="68"/>
      <c r="G108" s="75">
        <f>SUM(H108:K108)</f>
        <v>0</v>
      </c>
      <c r="H108" s="75"/>
      <c r="I108" s="94"/>
      <c r="J108" s="94"/>
      <c r="K108" s="94"/>
      <c r="L108" s="75"/>
      <c r="M108" s="35" t="e">
        <f>L108-#REF!</f>
        <v>#REF!</v>
      </c>
      <c r="N108" s="35"/>
    </row>
    <row r="109" spans="1:14" s="11" customFormat="1" ht="30.75" hidden="1">
      <c r="A109" s="132"/>
      <c r="B109" s="73" t="s">
        <v>108</v>
      </c>
      <c r="C109" s="73" t="s">
        <v>14</v>
      </c>
      <c r="D109" s="75"/>
      <c r="E109" s="75"/>
      <c r="F109" s="68">
        <f>F110+F111</f>
        <v>18635</v>
      </c>
      <c r="G109" s="69">
        <f aca="true" t="shared" si="19" ref="G109:N109">G110+G111</f>
        <v>16771.5</v>
      </c>
      <c r="H109" s="69">
        <f t="shared" si="19"/>
        <v>0</v>
      </c>
      <c r="I109" s="70">
        <f t="shared" si="19"/>
        <v>0</v>
      </c>
      <c r="J109" s="70">
        <f t="shared" si="19"/>
        <v>0</v>
      </c>
      <c r="K109" s="70">
        <f t="shared" si="19"/>
        <v>0</v>
      </c>
      <c r="L109" s="69">
        <f t="shared" si="19"/>
        <v>0</v>
      </c>
      <c r="M109" s="13" t="e">
        <f t="shared" si="19"/>
        <v>#REF!</v>
      </c>
      <c r="N109" s="13">
        <f t="shared" si="19"/>
        <v>0</v>
      </c>
    </row>
    <row r="110" spans="1:14" s="11" customFormat="1" ht="31.5" hidden="1">
      <c r="A110" s="132"/>
      <c r="B110" s="74" t="str">
        <f>B109</f>
        <v>Разработка приоритетных научных исследований</v>
      </c>
      <c r="C110" s="73" t="s">
        <v>15</v>
      </c>
      <c r="D110" s="75"/>
      <c r="E110" s="75"/>
      <c r="F110" s="68">
        <v>18635</v>
      </c>
      <c r="G110" s="75">
        <v>16771.5</v>
      </c>
      <c r="H110" s="75"/>
      <c r="I110" s="94"/>
      <c r="J110" s="94"/>
      <c r="K110" s="94"/>
      <c r="L110" s="75"/>
      <c r="M110" s="35" t="e">
        <f>L110-#REF!</f>
        <v>#REF!</v>
      </c>
      <c r="N110" s="35"/>
    </row>
    <row r="111" spans="1:14" s="11" customFormat="1" ht="31.5" hidden="1">
      <c r="A111" s="132"/>
      <c r="B111" s="76" t="str">
        <f>B109</f>
        <v>Разработка приоритетных научных исследований</v>
      </c>
      <c r="C111" s="73" t="s">
        <v>16</v>
      </c>
      <c r="D111" s="75"/>
      <c r="E111" s="75"/>
      <c r="F111" s="68"/>
      <c r="G111" s="75">
        <f>SUM(H111:K111)</f>
        <v>0</v>
      </c>
      <c r="H111" s="75"/>
      <c r="I111" s="94"/>
      <c r="J111" s="94"/>
      <c r="K111" s="94"/>
      <c r="L111" s="75"/>
      <c r="M111" s="35" t="e">
        <f>L111-#REF!</f>
        <v>#REF!</v>
      </c>
      <c r="N111" s="35"/>
    </row>
    <row r="112" spans="1:14" s="11" customFormat="1" ht="93" hidden="1">
      <c r="A112" s="132"/>
      <c r="B112" s="73" t="s">
        <v>109</v>
      </c>
      <c r="C112" s="73" t="s">
        <v>14</v>
      </c>
      <c r="D112" s="75"/>
      <c r="E112" s="75"/>
      <c r="F112" s="68">
        <f aca="true" t="shared" si="20" ref="F112:N112">F113+F114</f>
        <v>1000</v>
      </c>
      <c r="G112" s="69">
        <f t="shared" si="20"/>
        <v>900</v>
      </c>
      <c r="H112" s="69">
        <f t="shared" si="20"/>
        <v>400</v>
      </c>
      <c r="I112" s="70">
        <f t="shared" si="20"/>
        <v>0</v>
      </c>
      <c r="J112" s="70">
        <f t="shared" si="20"/>
        <v>0</v>
      </c>
      <c r="K112" s="70">
        <f t="shared" si="20"/>
        <v>0</v>
      </c>
      <c r="L112" s="69">
        <f t="shared" si="20"/>
        <v>0</v>
      </c>
      <c r="M112" s="13" t="e">
        <f t="shared" si="20"/>
        <v>#REF!</v>
      </c>
      <c r="N112" s="13">
        <f t="shared" si="20"/>
        <v>0</v>
      </c>
    </row>
    <row r="113" spans="1:14" s="11" customFormat="1" ht="31.5" hidden="1">
      <c r="A113" s="132"/>
      <c r="B113" s="74" t="str">
        <f>B112</f>
        <v>Обеспечение функционирования информационно-технологической инфраструктуры и техническая защита информации министерства сельского хозяйства области</v>
      </c>
      <c r="C113" s="73" t="s">
        <v>15</v>
      </c>
      <c r="D113" s="75"/>
      <c r="E113" s="75"/>
      <c r="F113" s="68">
        <v>1000</v>
      </c>
      <c r="G113" s="75">
        <v>900</v>
      </c>
      <c r="H113" s="75">
        <v>400</v>
      </c>
      <c r="I113" s="94"/>
      <c r="J113" s="94"/>
      <c r="K113" s="94"/>
      <c r="L113" s="75"/>
      <c r="M113" s="35" t="e">
        <f>L113-#REF!</f>
        <v>#REF!</v>
      </c>
      <c r="N113" s="35"/>
    </row>
    <row r="114" spans="1:14" s="11" customFormat="1" ht="31.5" hidden="1">
      <c r="A114" s="132"/>
      <c r="B114" s="76" t="str">
        <f>B112</f>
        <v>Обеспечение функционирования информационно-технологической инфраструктуры и техническая защита информации министерства сельского хозяйства области</v>
      </c>
      <c r="C114" s="73" t="s">
        <v>16</v>
      </c>
      <c r="D114" s="75"/>
      <c r="E114" s="75"/>
      <c r="F114" s="68"/>
      <c r="G114" s="75"/>
      <c r="H114" s="75"/>
      <c r="I114" s="94"/>
      <c r="J114" s="94"/>
      <c r="K114" s="94"/>
      <c r="L114" s="75"/>
      <c r="M114" s="35" t="e">
        <f>L114-#REF!</f>
        <v>#REF!</v>
      </c>
      <c r="N114" s="35"/>
    </row>
    <row r="115" spans="1:14" s="11" customFormat="1" ht="31.5" hidden="1">
      <c r="A115" s="132"/>
      <c r="B115" s="76"/>
      <c r="C115" s="73"/>
      <c r="D115" s="75"/>
      <c r="E115" s="75"/>
      <c r="F115" s="68"/>
      <c r="G115" s="75"/>
      <c r="H115" s="75"/>
      <c r="I115" s="94"/>
      <c r="J115" s="94"/>
      <c r="K115" s="94"/>
      <c r="L115" s="75"/>
      <c r="M115" s="35"/>
      <c r="N115" s="35"/>
    </row>
    <row r="116" spans="1:14" s="11" customFormat="1" ht="30.75" customHeight="1">
      <c r="A116" s="132"/>
      <c r="B116" s="134" t="s">
        <v>9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53"/>
      <c r="M116" s="13" t="e">
        <f>M117+M118</f>
        <v>#REF!</v>
      </c>
      <c r="N116" s="13" t="e">
        <f>N117+N118</f>
        <v>#REF!</v>
      </c>
    </row>
    <row r="117" spans="1:14" s="11" customFormat="1" ht="30.75" hidden="1">
      <c r="A117" s="132"/>
      <c r="B117" s="74" t="str">
        <f>B116</f>
        <v>Государственная программа Саратовской области «Комплексное развитие сельских территорий»</v>
      </c>
      <c r="C117" s="73"/>
      <c r="D117" s="75"/>
      <c r="E117" s="75"/>
      <c r="F117" s="68"/>
      <c r="G117" s="69" t="e">
        <f>G120+#REF!+#REF!+#REF!</f>
        <v>#REF!</v>
      </c>
      <c r="H117" s="69" t="e">
        <f>H120+#REF!+#REF!+#REF!</f>
        <v>#REF!</v>
      </c>
      <c r="I117" s="70" t="e">
        <f>I120+#REF!+#REF!+#REF!</f>
        <v>#REF!</v>
      </c>
      <c r="J117" s="70" t="e">
        <f>J120+#REF!+#REF!+#REF!</f>
        <v>#REF!</v>
      </c>
      <c r="K117" s="70" t="e">
        <f>K120+#REF!+#REF!+#REF!</f>
        <v>#REF!</v>
      </c>
      <c r="L117" s="69" t="e">
        <f>L120+#REF!+#REF!+#REF!</f>
        <v>#REF!</v>
      </c>
      <c r="M117" s="13" t="e">
        <f>M120+#REF!+#REF!+#REF!</f>
        <v>#REF!</v>
      </c>
      <c r="N117" s="13" t="e">
        <f>N120+#REF!+#REF!+#REF!</f>
        <v>#REF!</v>
      </c>
    </row>
    <row r="118" spans="1:14" s="11" customFormat="1" ht="30.75" hidden="1">
      <c r="A118" s="132"/>
      <c r="B118" s="76" t="str">
        <f>B116</f>
        <v>Государственная программа Саратовской области «Комплексное развитие сельских территорий»</v>
      </c>
      <c r="C118" s="73"/>
      <c r="D118" s="75"/>
      <c r="E118" s="75"/>
      <c r="F118" s="68"/>
      <c r="G118" s="69" t="e">
        <f>G121+#REF!+#REF!+#REF!</f>
        <v>#REF!</v>
      </c>
      <c r="H118" s="69" t="e">
        <f>H121+#REF!+#REF!+#REF!</f>
        <v>#REF!</v>
      </c>
      <c r="I118" s="70" t="e">
        <f>I121+#REF!+#REF!+#REF!</f>
        <v>#REF!</v>
      </c>
      <c r="J118" s="70" t="e">
        <f>J121+#REF!+#REF!+#REF!</f>
        <v>#REF!</v>
      </c>
      <c r="K118" s="70" t="e">
        <f>K121+#REF!+#REF!+#REF!</f>
        <v>#REF!</v>
      </c>
      <c r="L118" s="69" t="e">
        <f>L121+#REF!+#REF!+#REF!</f>
        <v>#REF!</v>
      </c>
      <c r="M118" s="13" t="e">
        <f>M121+#REF!+#REF!+#REF!</f>
        <v>#REF!</v>
      </c>
      <c r="N118" s="13" t="e">
        <f>N121+#REF!+#REF!+#REF!</f>
        <v>#REF!</v>
      </c>
    </row>
    <row r="119" spans="1:14" s="11" customFormat="1" ht="75" customHeight="1">
      <c r="A119" s="132"/>
      <c r="B119" s="134" t="s">
        <v>42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53"/>
      <c r="M119" s="13" t="e">
        <f>M120+M121</f>
        <v>#REF!</v>
      </c>
      <c r="N119" s="13" t="e">
        <f>N120+N121</f>
        <v>#REF!</v>
      </c>
    </row>
    <row r="120" spans="1:14" s="11" customFormat="1" ht="30.75" hidden="1">
      <c r="A120" s="132"/>
      <c r="B120" s="74" t="str">
        <f>B119</f>
        <v>Региональный проект "Развитие жилищного строительства на сельских территориях и повышение уровня благоустройства домовладений", в том числе:</v>
      </c>
      <c r="C120" s="73"/>
      <c r="D120" s="75"/>
      <c r="E120" s="75"/>
      <c r="F120" s="68"/>
      <c r="G120" s="69" t="e">
        <f>G123+#REF!+#REF!+#REF!</f>
        <v>#REF!</v>
      </c>
      <c r="H120" s="69" t="e">
        <f>H123+#REF!+#REF!+#REF!</f>
        <v>#REF!</v>
      </c>
      <c r="I120" s="70" t="e">
        <f>I123+#REF!+#REF!+#REF!</f>
        <v>#REF!</v>
      </c>
      <c r="J120" s="70" t="e">
        <f>J123+#REF!+#REF!+#REF!</f>
        <v>#REF!</v>
      </c>
      <c r="K120" s="70" t="e">
        <f>K123+#REF!+#REF!+#REF!</f>
        <v>#REF!</v>
      </c>
      <c r="L120" s="69" t="e">
        <f>L123+#REF!+#REF!+#REF!</f>
        <v>#REF!</v>
      </c>
      <c r="M120" s="13" t="e">
        <f>M123+#REF!+#REF!+#REF!</f>
        <v>#REF!</v>
      </c>
      <c r="N120" s="13" t="e">
        <f>N123+#REF!+#REF!+#REF!</f>
        <v>#REF!</v>
      </c>
    </row>
    <row r="121" spans="1:14" s="11" customFormat="1" ht="30.75" hidden="1">
      <c r="A121" s="132"/>
      <c r="B121" s="76" t="str">
        <f>B119</f>
        <v>Региональный проект "Развитие жилищного строительства на сельских территориях и повышение уровня благоустройства домовладений", в том числе:</v>
      </c>
      <c r="C121" s="73"/>
      <c r="D121" s="75"/>
      <c r="E121" s="75"/>
      <c r="F121" s="68"/>
      <c r="G121" s="69" t="e">
        <f>G124+#REF!+#REF!+#REF!</f>
        <v>#REF!</v>
      </c>
      <c r="H121" s="69" t="e">
        <f>H124+#REF!+#REF!+#REF!</f>
        <v>#REF!</v>
      </c>
      <c r="I121" s="70" t="e">
        <f>I124+#REF!+#REF!+#REF!</f>
        <v>#REF!</v>
      </c>
      <c r="J121" s="70" t="e">
        <f>J124+#REF!+#REF!+#REF!</f>
        <v>#REF!</v>
      </c>
      <c r="K121" s="70" t="e">
        <f>K124+#REF!+#REF!+#REF!</f>
        <v>#REF!</v>
      </c>
      <c r="L121" s="69" t="e">
        <f>L124+#REF!+#REF!+#REF!</f>
        <v>#REF!</v>
      </c>
      <c r="M121" s="13" t="e">
        <f>M124+#REF!+#REF!+#REF!</f>
        <v>#REF!</v>
      </c>
      <c r="N121" s="13" t="e">
        <f>N124+#REF!+#REF!+#REF!</f>
        <v>#REF!</v>
      </c>
    </row>
    <row r="122" spans="1:14" s="24" customFormat="1" ht="93" hidden="1">
      <c r="A122" s="132"/>
      <c r="B122" s="105" t="s">
        <v>30</v>
      </c>
      <c r="C122" s="73" t="s">
        <v>14</v>
      </c>
      <c r="D122" s="75"/>
      <c r="E122" s="75"/>
      <c r="F122" s="68">
        <f>F123+F124</f>
        <v>0</v>
      </c>
      <c r="G122" s="69">
        <f aca="true" t="shared" si="21" ref="G122:N122">G123+G124</f>
        <v>0</v>
      </c>
      <c r="H122" s="69">
        <f t="shared" si="21"/>
        <v>0</v>
      </c>
      <c r="I122" s="70">
        <f t="shared" si="21"/>
        <v>0</v>
      </c>
      <c r="J122" s="70">
        <f t="shared" si="21"/>
        <v>0</v>
      </c>
      <c r="K122" s="70">
        <f t="shared" si="21"/>
        <v>0</v>
      </c>
      <c r="L122" s="69">
        <f t="shared" si="21"/>
        <v>0</v>
      </c>
      <c r="M122" s="13" t="e">
        <f t="shared" si="21"/>
        <v>#REF!</v>
      </c>
      <c r="N122" s="13">
        <f t="shared" si="21"/>
        <v>0</v>
      </c>
    </row>
    <row r="123" spans="1:14" s="24" customFormat="1" ht="31.5" hidden="1">
      <c r="A123" s="132"/>
      <c r="B123" s="74" t="str">
        <f>B122</f>
        <v>Строительство (приобретение) жилья, предоставляемого по договору найма жилого помещения, для граждан, осуществляющих трудовую деятельность на сельских территориях</v>
      </c>
      <c r="C123" s="73" t="s">
        <v>15</v>
      </c>
      <c r="D123" s="75"/>
      <c r="E123" s="75"/>
      <c r="F123" s="68"/>
      <c r="G123" s="75">
        <f>60128.98-60128.98</f>
        <v>0</v>
      </c>
      <c r="H123" s="75">
        <f>60128.98-60128.98</f>
        <v>0</v>
      </c>
      <c r="I123" s="94"/>
      <c r="J123" s="94"/>
      <c r="K123" s="94"/>
      <c r="L123" s="75"/>
      <c r="M123" s="35" t="e">
        <f>L123-#REF!</f>
        <v>#REF!</v>
      </c>
      <c r="N123" s="35"/>
    </row>
    <row r="124" spans="1:14" s="24" customFormat="1" ht="31.5" hidden="1">
      <c r="A124" s="132"/>
      <c r="B124" s="76" t="str">
        <f>B122</f>
        <v>Строительство (приобретение) жилья, предоставляемого по договору найма жилого помещения, для граждан, осуществляющих трудовую деятельность на сельских территориях</v>
      </c>
      <c r="C124" s="73" t="s">
        <v>16</v>
      </c>
      <c r="D124" s="75"/>
      <c r="E124" s="75"/>
      <c r="F124" s="68"/>
      <c r="G124" s="75"/>
      <c r="H124" s="75"/>
      <c r="I124" s="94"/>
      <c r="J124" s="94"/>
      <c r="K124" s="94"/>
      <c r="L124" s="75"/>
      <c r="M124" s="35" t="e">
        <f>L124-#REF!</f>
        <v>#REF!</v>
      </c>
      <c r="N124" s="35"/>
    </row>
    <row r="125" spans="1:14" s="11" customFormat="1" ht="197.25" customHeight="1">
      <c r="A125" s="132">
        <v>25</v>
      </c>
      <c r="B125" s="105" t="s">
        <v>124</v>
      </c>
      <c r="C125" s="60" t="s">
        <v>69</v>
      </c>
      <c r="D125" s="60" t="s">
        <v>70</v>
      </c>
      <c r="E125" s="60" t="s">
        <v>90</v>
      </c>
      <c r="F125" s="68">
        <v>83242.22</v>
      </c>
      <c r="G125" s="69" t="e">
        <f>#REF!+#REF!</f>
        <v>#REF!</v>
      </c>
      <c r="H125" s="69" t="e">
        <f>#REF!+#REF!</f>
        <v>#REF!</v>
      </c>
      <c r="I125" s="70" t="e">
        <f>#REF!+#REF!</f>
        <v>#REF!</v>
      </c>
      <c r="J125" s="70" t="e">
        <f>#REF!+#REF!</f>
        <v>#REF!</v>
      </c>
      <c r="K125" s="70" t="e">
        <f>#REF!+#REF!</f>
        <v>#REF!</v>
      </c>
      <c r="L125" s="69" t="e">
        <f>#REF!+#REF!</f>
        <v>#REF!</v>
      </c>
      <c r="M125" s="13" t="e">
        <f>#REF!+#REF!</f>
        <v>#REF!</v>
      </c>
      <c r="N125" s="13" t="e">
        <f>#REF!+#REF!</f>
        <v>#REF!</v>
      </c>
    </row>
    <row r="126" spans="2:14" s="11" customFormat="1" ht="31.5" hidden="1">
      <c r="B126" s="106"/>
      <c r="C126" s="107"/>
      <c r="D126" s="108"/>
      <c r="E126" s="108"/>
      <c r="F126" s="108"/>
      <c r="G126" s="108"/>
      <c r="H126" s="108"/>
      <c r="I126" s="109"/>
      <c r="J126" s="109"/>
      <c r="K126" s="109"/>
      <c r="L126" s="108"/>
      <c r="M126" s="35"/>
      <c r="N126" s="35"/>
    </row>
    <row r="127" spans="2:14" s="19" customFormat="1" ht="84" customHeight="1" hidden="1">
      <c r="B127" s="110" t="s">
        <v>11</v>
      </c>
      <c r="C127" s="110" t="s">
        <v>14</v>
      </c>
      <c r="D127" s="108"/>
      <c r="E127" s="108"/>
      <c r="F127" s="108">
        <f>F128+F129</f>
        <v>95711</v>
      </c>
      <c r="G127" s="63">
        <f aca="true" t="shared" si="22" ref="G127:N127">G128+G129</f>
        <v>95535.96</v>
      </c>
      <c r="H127" s="63">
        <f t="shared" si="22"/>
        <v>28513.585</v>
      </c>
      <c r="I127" s="64">
        <f t="shared" si="22"/>
        <v>0</v>
      </c>
      <c r="J127" s="64">
        <f t="shared" si="22"/>
        <v>0</v>
      </c>
      <c r="K127" s="64">
        <f t="shared" si="22"/>
        <v>0</v>
      </c>
      <c r="L127" s="63">
        <f t="shared" si="22"/>
        <v>5660</v>
      </c>
      <c r="M127" s="13" t="e">
        <f t="shared" si="22"/>
        <v>#REF!</v>
      </c>
      <c r="N127" s="13">
        <f t="shared" si="22"/>
        <v>0</v>
      </c>
    </row>
    <row r="128" spans="2:14" s="19" customFormat="1" ht="33" hidden="1">
      <c r="B128" s="111" t="str">
        <f>B127</f>
        <v>Расходы по непрограммным направлениям</v>
      </c>
      <c r="C128" s="110" t="s">
        <v>15</v>
      </c>
      <c r="D128" s="108"/>
      <c r="E128" s="108"/>
      <c r="F128" s="108">
        <f>F131+F134+F137+F140</f>
        <v>95711</v>
      </c>
      <c r="G128" s="63">
        <f aca="true" t="shared" si="23" ref="G128:N128">G131+G134+G137+G140</f>
        <v>95535.96</v>
      </c>
      <c r="H128" s="63">
        <f t="shared" si="23"/>
        <v>28513.585</v>
      </c>
      <c r="I128" s="64">
        <f t="shared" si="23"/>
        <v>0</v>
      </c>
      <c r="J128" s="64">
        <f t="shared" si="23"/>
        <v>0</v>
      </c>
      <c r="K128" s="64">
        <f t="shared" si="23"/>
        <v>0</v>
      </c>
      <c r="L128" s="63">
        <f t="shared" si="23"/>
        <v>5660</v>
      </c>
      <c r="M128" s="13" t="e">
        <f t="shared" si="23"/>
        <v>#REF!</v>
      </c>
      <c r="N128" s="13">
        <f t="shared" si="23"/>
        <v>0</v>
      </c>
    </row>
    <row r="129" spans="2:14" s="19" customFormat="1" ht="33" hidden="1">
      <c r="B129" s="112" t="str">
        <f>B127</f>
        <v>Расходы по непрограммным направлениям</v>
      </c>
      <c r="C129" s="110" t="s">
        <v>16</v>
      </c>
      <c r="D129" s="108"/>
      <c r="E129" s="108"/>
      <c r="F129" s="108">
        <f>F132+F135+F138+F141</f>
        <v>0</v>
      </c>
      <c r="G129" s="63">
        <f aca="true" t="shared" si="24" ref="G129:N129">G132+G135+G138+G141</f>
        <v>0</v>
      </c>
      <c r="H129" s="63">
        <f t="shared" si="24"/>
        <v>0</v>
      </c>
      <c r="I129" s="64">
        <f t="shared" si="24"/>
        <v>0</v>
      </c>
      <c r="J129" s="64">
        <f t="shared" si="24"/>
        <v>0</v>
      </c>
      <c r="K129" s="64">
        <f t="shared" si="24"/>
        <v>0</v>
      </c>
      <c r="L129" s="63">
        <f t="shared" si="24"/>
        <v>0</v>
      </c>
      <c r="M129" s="13" t="e">
        <f t="shared" si="24"/>
        <v>#REF!</v>
      </c>
      <c r="N129" s="13">
        <f t="shared" si="24"/>
        <v>0</v>
      </c>
    </row>
    <row r="130" spans="2:14" s="21" customFormat="1" ht="46.5" hidden="1">
      <c r="B130" s="113" t="s">
        <v>110</v>
      </c>
      <c r="C130" s="110" t="s">
        <v>14</v>
      </c>
      <c r="D130" s="108"/>
      <c r="E130" s="108"/>
      <c r="F130" s="108">
        <f>F131+F132</f>
        <v>95611</v>
      </c>
      <c r="G130" s="63">
        <f aca="true" t="shared" si="25" ref="G130:N130">G131+G132</f>
        <v>95445.96</v>
      </c>
      <c r="H130" s="63">
        <f t="shared" si="25"/>
        <v>28423.585</v>
      </c>
      <c r="I130" s="64">
        <f t="shared" si="25"/>
        <v>0</v>
      </c>
      <c r="J130" s="64">
        <f t="shared" si="25"/>
        <v>0</v>
      </c>
      <c r="K130" s="64">
        <f t="shared" si="25"/>
        <v>0</v>
      </c>
      <c r="L130" s="63">
        <f t="shared" si="25"/>
        <v>5660</v>
      </c>
      <c r="M130" s="13" t="e">
        <f t="shared" si="25"/>
        <v>#REF!</v>
      </c>
      <c r="N130" s="13">
        <f t="shared" si="25"/>
        <v>0</v>
      </c>
    </row>
    <row r="131" spans="2:14" s="11" customFormat="1" ht="31.5" hidden="1">
      <c r="B131" s="111" t="str">
        <f>B130</f>
        <v>Расходы на обеспечение функций центрального аппарата</v>
      </c>
      <c r="C131" s="110" t="s">
        <v>15</v>
      </c>
      <c r="D131" s="108"/>
      <c r="E131" s="108"/>
      <c r="F131" s="108">
        <v>95611</v>
      </c>
      <c r="G131" s="108">
        <v>95445.96</v>
      </c>
      <c r="H131" s="108">
        <v>28423.585</v>
      </c>
      <c r="I131" s="109"/>
      <c r="J131" s="109"/>
      <c r="K131" s="109"/>
      <c r="L131" s="108">
        <v>5660</v>
      </c>
      <c r="M131" s="35" t="e">
        <f>L131-#REF!</f>
        <v>#REF!</v>
      </c>
      <c r="N131" s="35"/>
    </row>
    <row r="132" spans="2:14" s="11" customFormat="1" ht="31.5" hidden="1">
      <c r="B132" s="112" t="str">
        <f>B130</f>
        <v>Расходы на обеспечение функций центрального аппарата</v>
      </c>
      <c r="C132" s="110" t="s">
        <v>16</v>
      </c>
      <c r="D132" s="108"/>
      <c r="E132" s="108"/>
      <c r="F132" s="108"/>
      <c r="G132" s="108"/>
      <c r="H132" s="108"/>
      <c r="I132" s="109"/>
      <c r="J132" s="109"/>
      <c r="K132" s="109"/>
      <c r="L132" s="108"/>
      <c r="M132" s="35" t="e">
        <f>L132-#REF!</f>
        <v>#REF!</v>
      </c>
      <c r="N132" s="35"/>
    </row>
    <row r="133" spans="2:14" s="21" customFormat="1" ht="46.5" hidden="1">
      <c r="B133" s="113" t="s">
        <v>111</v>
      </c>
      <c r="C133" s="110" t="s">
        <v>14</v>
      </c>
      <c r="D133" s="108"/>
      <c r="E133" s="108"/>
      <c r="F133" s="108">
        <f>F134+F135</f>
        <v>100</v>
      </c>
      <c r="G133" s="63">
        <f aca="true" t="shared" si="26" ref="G133:N133">G134+G135</f>
        <v>90</v>
      </c>
      <c r="H133" s="63">
        <f t="shared" si="26"/>
        <v>90</v>
      </c>
      <c r="I133" s="64">
        <f t="shared" si="26"/>
        <v>0</v>
      </c>
      <c r="J133" s="64">
        <f t="shared" si="26"/>
        <v>0</v>
      </c>
      <c r="K133" s="64">
        <f t="shared" si="26"/>
        <v>0</v>
      </c>
      <c r="L133" s="63">
        <f t="shared" si="26"/>
        <v>0</v>
      </c>
      <c r="M133" s="13" t="e">
        <f t="shared" si="26"/>
        <v>#REF!</v>
      </c>
      <c r="N133" s="13">
        <f t="shared" si="26"/>
        <v>0</v>
      </c>
    </row>
    <row r="134" spans="2:14" s="11" customFormat="1" ht="31.5" hidden="1">
      <c r="B134" s="111" t="str">
        <f>B133</f>
        <v>Мероприятия по профессиональному развитию государственных гражданских служащих области</v>
      </c>
      <c r="C134" s="110" t="s">
        <v>15</v>
      </c>
      <c r="D134" s="108"/>
      <c r="E134" s="108"/>
      <c r="F134" s="108">
        <v>100</v>
      </c>
      <c r="G134" s="108">
        <v>90</v>
      </c>
      <c r="H134" s="108">
        <v>90</v>
      </c>
      <c r="I134" s="109"/>
      <c r="J134" s="109"/>
      <c r="K134" s="109"/>
      <c r="L134" s="108"/>
      <c r="M134" s="35" t="e">
        <f>L134-#REF!</f>
        <v>#REF!</v>
      </c>
      <c r="N134" s="35"/>
    </row>
    <row r="135" spans="2:14" s="11" customFormat="1" ht="31.5" hidden="1">
      <c r="B135" s="112" t="str">
        <f>B133</f>
        <v>Мероприятия по профессиональному развитию государственных гражданских служащих области</v>
      </c>
      <c r="C135" s="110" t="s">
        <v>16</v>
      </c>
      <c r="D135" s="108"/>
      <c r="E135" s="108"/>
      <c r="F135" s="108"/>
      <c r="G135" s="108"/>
      <c r="H135" s="108"/>
      <c r="I135" s="109"/>
      <c r="J135" s="109"/>
      <c r="K135" s="109"/>
      <c r="L135" s="108"/>
      <c r="M135" s="35" t="e">
        <f>L135-#REF!</f>
        <v>#REF!</v>
      </c>
      <c r="N135" s="35"/>
    </row>
    <row r="136" spans="2:14" s="4" customFormat="1" ht="60.75" customHeight="1" hidden="1">
      <c r="B136" s="113" t="s">
        <v>112</v>
      </c>
      <c r="C136" s="114" t="s">
        <v>14</v>
      </c>
      <c r="D136" s="115"/>
      <c r="E136" s="115"/>
      <c r="F136" s="115">
        <f>F137</f>
        <v>0</v>
      </c>
      <c r="G136" s="116">
        <f aca="true" t="shared" si="27" ref="G136:N136">G137</f>
        <v>0</v>
      </c>
      <c r="H136" s="116">
        <f t="shared" si="27"/>
        <v>0</v>
      </c>
      <c r="I136" s="116">
        <f t="shared" si="27"/>
        <v>0</v>
      </c>
      <c r="J136" s="116">
        <f t="shared" si="27"/>
        <v>0</v>
      </c>
      <c r="K136" s="116">
        <f t="shared" si="27"/>
        <v>0</v>
      </c>
      <c r="L136" s="116">
        <f t="shared" si="27"/>
        <v>0</v>
      </c>
      <c r="M136" s="2" t="e">
        <f t="shared" si="27"/>
        <v>#REF!</v>
      </c>
      <c r="N136" s="2">
        <f t="shared" si="27"/>
        <v>0</v>
      </c>
    </row>
    <row r="137" spans="2:14" s="4" customFormat="1" ht="31.5" customHeight="1" hidden="1">
      <c r="B137" s="111" t="str">
        <f>B136</f>
        <v>Расходы по исполнительным листам</v>
      </c>
      <c r="C137" s="114" t="s">
        <v>15</v>
      </c>
      <c r="D137" s="115"/>
      <c r="E137" s="115"/>
      <c r="F137" s="115"/>
      <c r="G137" s="115"/>
      <c r="H137" s="115"/>
      <c r="I137" s="115"/>
      <c r="J137" s="115"/>
      <c r="K137" s="115"/>
      <c r="L137" s="115"/>
      <c r="M137" s="32" t="e">
        <f>L137-#REF!</f>
        <v>#REF!</v>
      </c>
      <c r="N137" s="3"/>
    </row>
    <row r="138" spans="2:14" s="4" customFormat="1" ht="31.5" customHeight="1" hidden="1">
      <c r="B138" s="112" t="str">
        <f>B136</f>
        <v>Расходы по исполнительным листам</v>
      </c>
      <c r="C138" s="114" t="s">
        <v>16</v>
      </c>
      <c r="D138" s="115"/>
      <c r="E138" s="115"/>
      <c r="F138" s="115"/>
      <c r="G138" s="115"/>
      <c r="H138" s="115"/>
      <c r="I138" s="115"/>
      <c r="J138" s="115"/>
      <c r="K138" s="115"/>
      <c r="L138" s="115"/>
      <c r="M138" s="32" t="e">
        <f>L138-#REF!</f>
        <v>#REF!</v>
      </c>
      <c r="N138" s="3"/>
    </row>
    <row r="139" spans="2:14" s="4" customFormat="1" ht="30.75" hidden="1">
      <c r="B139" s="117" t="s">
        <v>31</v>
      </c>
      <c r="C139" s="114" t="s">
        <v>14</v>
      </c>
      <c r="D139" s="115"/>
      <c r="E139" s="115"/>
      <c r="F139" s="115">
        <f>F140</f>
        <v>0</v>
      </c>
      <c r="G139" s="116">
        <f>G140</f>
        <v>0</v>
      </c>
      <c r="H139" s="116">
        <f>H140</f>
        <v>0</v>
      </c>
      <c r="I139" s="116">
        <f aca="true" t="shared" si="28" ref="I139:N139">I140</f>
        <v>0</v>
      </c>
      <c r="J139" s="116">
        <f t="shared" si="28"/>
        <v>0</v>
      </c>
      <c r="K139" s="116">
        <f t="shared" si="28"/>
        <v>0</v>
      </c>
      <c r="L139" s="116">
        <f t="shared" si="28"/>
        <v>0</v>
      </c>
      <c r="M139" s="2" t="e">
        <f t="shared" si="28"/>
        <v>#REF!</v>
      </c>
      <c r="N139" s="2">
        <f t="shared" si="28"/>
        <v>0</v>
      </c>
    </row>
    <row r="140" spans="2:14" s="4" customFormat="1" ht="31.5" customHeight="1" hidden="1">
      <c r="B140" s="111" t="str">
        <f>B139</f>
        <v>Оплата судебных издержек</v>
      </c>
      <c r="C140" s="114" t="s">
        <v>15</v>
      </c>
      <c r="D140" s="115"/>
      <c r="E140" s="115"/>
      <c r="F140" s="115"/>
      <c r="G140" s="115"/>
      <c r="H140" s="115"/>
      <c r="I140" s="115"/>
      <c r="J140" s="115"/>
      <c r="K140" s="115"/>
      <c r="L140" s="115"/>
      <c r="M140" s="32" t="e">
        <f>L140-#REF!</f>
        <v>#REF!</v>
      </c>
      <c r="N140" s="3"/>
    </row>
    <row r="141" spans="2:14" s="4" customFormat="1" ht="31.5" customHeight="1" hidden="1">
      <c r="B141" s="112" t="str">
        <f>B139</f>
        <v>Оплата судебных издержек</v>
      </c>
      <c r="C141" s="114" t="s">
        <v>16</v>
      </c>
      <c r="D141" s="115"/>
      <c r="E141" s="115"/>
      <c r="F141" s="115"/>
      <c r="G141" s="115"/>
      <c r="H141" s="115"/>
      <c r="I141" s="115"/>
      <c r="J141" s="115"/>
      <c r="K141" s="115"/>
      <c r="L141" s="115"/>
      <c r="M141" s="32" t="e">
        <f>L141-#REF!</f>
        <v>#REF!</v>
      </c>
      <c r="N141" s="3"/>
    </row>
    <row r="142" spans="2:14" s="11" customFormat="1" ht="31.5" customHeight="1" hidden="1">
      <c r="B142" s="118"/>
      <c r="C142" s="119"/>
      <c r="D142" s="120"/>
      <c r="E142" s="120"/>
      <c r="F142" s="120"/>
      <c r="G142" s="120"/>
      <c r="H142" s="120"/>
      <c r="I142" s="121"/>
      <c r="J142" s="121"/>
      <c r="K142" s="121"/>
      <c r="L142" s="120"/>
      <c r="M142" s="33"/>
      <c r="N142" s="33"/>
    </row>
    <row r="143" spans="2:14" s="11" customFormat="1" ht="31.5" customHeight="1" hidden="1">
      <c r="B143" s="118"/>
      <c r="C143" s="119"/>
      <c r="D143" s="120"/>
      <c r="E143" s="120"/>
      <c r="F143" s="120"/>
      <c r="G143" s="120"/>
      <c r="H143" s="120"/>
      <c r="I143" s="121"/>
      <c r="J143" s="121"/>
      <c r="K143" s="121"/>
      <c r="L143" s="120"/>
      <c r="M143" s="33"/>
      <c r="N143" s="33"/>
    </row>
    <row r="144" spans="2:12" ht="23.25" hidden="1">
      <c r="B144" s="122"/>
      <c r="C144" s="122"/>
      <c r="D144" s="123"/>
      <c r="E144" s="123"/>
      <c r="F144" s="124" t="s">
        <v>22</v>
      </c>
      <c r="G144" s="122"/>
      <c r="H144" s="122"/>
      <c r="I144" s="125"/>
      <c r="J144" s="125"/>
      <c r="K144" s="125"/>
      <c r="L144" s="126"/>
    </row>
    <row r="145" spans="2:12" ht="23.25" hidden="1">
      <c r="B145" s="122"/>
      <c r="C145" s="122"/>
      <c r="D145" s="123"/>
      <c r="E145" s="123"/>
      <c r="F145" s="124" t="s">
        <v>10</v>
      </c>
      <c r="G145" s="122"/>
      <c r="H145" s="122"/>
      <c r="I145" s="125"/>
      <c r="J145" s="125"/>
      <c r="K145" s="125"/>
      <c r="L145" s="126"/>
    </row>
    <row r="146" spans="2:12" ht="23.25" hidden="1">
      <c r="B146" s="122"/>
      <c r="C146" s="122"/>
      <c r="D146" s="122"/>
      <c r="E146" s="122"/>
      <c r="F146" s="124" t="s">
        <v>17</v>
      </c>
      <c r="G146" s="127"/>
      <c r="H146" s="127"/>
      <c r="I146" s="128"/>
      <c r="J146" s="128"/>
      <c r="K146" s="128"/>
      <c r="L146" s="126"/>
    </row>
    <row r="147" spans="2:14" ht="26.25" customHeight="1">
      <c r="B147" s="122"/>
      <c r="C147" s="122"/>
      <c r="D147" s="123"/>
      <c r="E147" s="123"/>
      <c r="F147" s="124"/>
      <c r="G147" s="127"/>
      <c r="H147" s="127"/>
      <c r="I147" s="128"/>
      <c r="J147" s="128"/>
      <c r="K147" s="128"/>
      <c r="L147" s="126"/>
      <c r="N147" s="29"/>
    </row>
    <row r="148" spans="2:12" ht="28.5" customHeight="1">
      <c r="B148" s="122"/>
      <c r="C148" s="122"/>
      <c r="D148" s="123"/>
      <c r="E148" s="123"/>
      <c r="F148" s="122"/>
      <c r="G148" s="122"/>
      <c r="H148" s="122"/>
      <c r="I148" s="125"/>
      <c r="J148" s="125"/>
      <c r="K148" s="125"/>
      <c r="L148" s="126"/>
    </row>
    <row r="149" spans="2:12" ht="23.25">
      <c r="B149" s="54"/>
      <c r="C149" s="54"/>
      <c r="D149" s="39"/>
      <c r="E149" s="39"/>
      <c r="F149" s="11"/>
      <c r="G149" s="11"/>
      <c r="H149" s="11"/>
      <c r="I149" s="58"/>
      <c r="J149" s="58"/>
      <c r="K149" s="58"/>
      <c r="L149" s="53"/>
    </row>
    <row r="150" spans="2:14" ht="23.25">
      <c r="B150" s="54"/>
      <c r="C150" s="54"/>
      <c r="D150" s="39"/>
      <c r="E150" s="39"/>
      <c r="F150" s="54"/>
      <c r="G150" s="11"/>
      <c r="H150" s="11"/>
      <c r="I150" s="58"/>
      <c r="J150" s="58"/>
      <c r="K150" s="58"/>
      <c r="L150" s="53"/>
      <c r="N150" s="30"/>
    </row>
    <row r="151" spans="2:13" ht="23.25">
      <c r="B151" s="54"/>
      <c r="C151" s="54"/>
      <c r="D151" s="39"/>
      <c r="E151" s="39"/>
      <c r="F151" s="54"/>
      <c r="G151" s="11"/>
      <c r="H151" s="11"/>
      <c r="I151" s="58"/>
      <c r="J151" s="58"/>
      <c r="K151" s="58"/>
      <c r="L151" s="53"/>
      <c r="M151" s="28" t="e">
        <f>L151-#REF!</f>
        <v>#REF!</v>
      </c>
    </row>
    <row r="152" spans="2:12" ht="23.25">
      <c r="B152" s="54"/>
      <c r="C152" s="54"/>
      <c r="D152" s="39"/>
      <c r="E152" s="39"/>
      <c r="F152" s="54"/>
      <c r="G152" s="11"/>
      <c r="H152" s="11"/>
      <c r="I152" s="58"/>
      <c r="J152" s="58"/>
      <c r="K152" s="58"/>
      <c r="L152" s="53"/>
    </row>
    <row r="153" spans="2:12" ht="23.25">
      <c r="B153" s="54"/>
      <c r="C153" s="54"/>
      <c r="D153" s="39"/>
      <c r="E153" s="39"/>
      <c r="F153" s="54"/>
      <c r="G153" s="11"/>
      <c r="H153" s="11"/>
      <c r="I153" s="58"/>
      <c r="J153" s="58"/>
      <c r="K153" s="58"/>
      <c r="L153" s="53"/>
    </row>
    <row r="154" spans="2:12" ht="23.25">
      <c r="B154" s="54"/>
      <c r="C154" s="54"/>
      <c r="D154" s="39"/>
      <c r="E154" s="39"/>
      <c r="F154" s="54"/>
      <c r="G154" s="11"/>
      <c r="H154" s="11"/>
      <c r="I154" s="58"/>
      <c r="J154" s="58"/>
      <c r="K154" s="58"/>
      <c r="L154" s="53"/>
    </row>
    <row r="155" spans="2:12" ht="23.25">
      <c r="B155" s="54"/>
      <c r="C155" s="54"/>
      <c r="D155" s="39"/>
      <c r="E155" s="39"/>
      <c r="F155" s="54"/>
      <c r="G155" s="11"/>
      <c r="H155" s="11"/>
      <c r="I155" s="58"/>
      <c r="J155" s="58"/>
      <c r="K155" s="58"/>
      <c r="L155" s="53"/>
    </row>
    <row r="156" spans="2:13" s="25" customFormat="1" ht="22.5">
      <c r="B156" s="55"/>
      <c r="C156" s="55"/>
      <c r="D156" s="55"/>
      <c r="E156" s="55"/>
      <c r="F156" s="55"/>
      <c r="G156" s="21"/>
      <c r="H156" s="21"/>
      <c r="I156" s="59"/>
      <c r="J156" s="59"/>
      <c r="K156" s="59"/>
      <c r="L156" s="56"/>
      <c r="M156" s="27"/>
    </row>
    <row r="157" spans="2:12" ht="23.25">
      <c r="B157" s="54"/>
      <c r="C157" s="54"/>
      <c r="D157" s="54"/>
      <c r="E157" s="54"/>
      <c r="F157" s="54"/>
      <c r="G157" s="11"/>
      <c r="H157" s="11"/>
      <c r="I157" s="58"/>
      <c r="J157" s="58"/>
      <c r="K157" s="58"/>
      <c r="L157" s="53"/>
    </row>
    <row r="158" spans="2:12" ht="23.25">
      <c r="B158" s="54"/>
      <c r="C158" s="54"/>
      <c r="D158" s="54"/>
      <c r="E158" s="54"/>
      <c r="F158" s="54"/>
      <c r="G158" s="11"/>
      <c r="H158" s="11"/>
      <c r="I158" s="58"/>
      <c r="J158" s="58"/>
      <c r="K158" s="58"/>
      <c r="L158" s="53"/>
    </row>
    <row r="159" spans="2:14" ht="22.5">
      <c r="B159" s="55"/>
      <c r="C159" s="55"/>
      <c r="D159" s="55"/>
      <c r="E159" s="55"/>
      <c r="F159" s="55"/>
      <c r="G159" s="21"/>
      <c r="H159" s="21"/>
      <c r="I159" s="59"/>
      <c r="J159" s="59"/>
      <c r="K159" s="59"/>
      <c r="L159" s="56"/>
      <c r="M159" s="27"/>
      <c r="N159" s="25"/>
    </row>
    <row r="160" spans="2:14" ht="22.5">
      <c r="B160" s="55"/>
      <c r="C160" s="55"/>
      <c r="D160" s="55"/>
      <c r="E160" s="55"/>
      <c r="F160" s="55"/>
      <c r="G160" s="21"/>
      <c r="H160" s="21"/>
      <c r="I160" s="59"/>
      <c r="J160" s="59"/>
      <c r="K160" s="59"/>
      <c r="L160" s="56"/>
      <c r="M160" s="27"/>
      <c r="N160" s="25"/>
    </row>
    <row r="161" spans="2:12" ht="23.25">
      <c r="B161" s="54"/>
      <c r="C161" s="54"/>
      <c r="D161" s="54"/>
      <c r="E161" s="54"/>
      <c r="F161" s="54"/>
      <c r="G161" s="11"/>
      <c r="H161" s="11"/>
      <c r="I161" s="58"/>
      <c r="J161" s="58"/>
      <c r="K161" s="58"/>
      <c r="L161" s="53"/>
    </row>
    <row r="162" spans="2:12" ht="23.25">
      <c r="B162" s="54"/>
      <c r="C162" s="54"/>
      <c r="D162" s="54"/>
      <c r="E162" s="54"/>
      <c r="F162" s="54"/>
      <c r="G162" s="11"/>
      <c r="H162" s="11"/>
      <c r="I162" s="58"/>
      <c r="J162" s="58"/>
      <c r="K162" s="58"/>
      <c r="L162" s="53"/>
    </row>
    <row r="163" spans="2:12" ht="23.25">
      <c r="B163" s="54"/>
      <c r="C163" s="54"/>
      <c r="D163" s="54"/>
      <c r="E163" s="54"/>
      <c r="F163" s="54"/>
      <c r="G163" s="11"/>
      <c r="H163" s="11"/>
      <c r="I163" s="58"/>
      <c r="J163" s="58"/>
      <c r="K163" s="58"/>
      <c r="L163" s="53"/>
    </row>
    <row r="164" spans="2:14" ht="22.5">
      <c r="B164" s="55"/>
      <c r="C164" s="55"/>
      <c r="D164" s="55"/>
      <c r="E164" s="55"/>
      <c r="F164" s="55"/>
      <c r="G164" s="21"/>
      <c r="H164" s="21"/>
      <c r="I164" s="59"/>
      <c r="J164" s="59"/>
      <c r="K164" s="59"/>
      <c r="L164" s="56"/>
      <c r="M164" s="27"/>
      <c r="N164" s="25"/>
    </row>
    <row r="165" spans="2:12" ht="23.25">
      <c r="B165" s="54"/>
      <c r="C165" s="54"/>
      <c r="D165" s="54"/>
      <c r="E165" s="54"/>
      <c r="F165" s="54"/>
      <c r="G165" s="11"/>
      <c r="H165" s="11"/>
      <c r="I165" s="58"/>
      <c r="J165" s="58"/>
      <c r="K165" s="58"/>
      <c r="L165" s="53"/>
    </row>
    <row r="166" spans="2:12" ht="23.25">
      <c r="B166" s="54"/>
      <c r="C166" s="54"/>
      <c r="D166" s="54"/>
      <c r="E166" s="54"/>
      <c r="F166" s="54"/>
      <c r="G166" s="11"/>
      <c r="H166" s="11"/>
      <c r="I166" s="58"/>
      <c r="J166" s="58"/>
      <c r="K166" s="58"/>
      <c r="L166" s="53"/>
    </row>
    <row r="167" spans="2:12" ht="23.25">
      <c r="B167" s="11"/>
      <c r="C167" s="11"/>
      <c r="D167" s="11"/>
      <c r="E167" s="11"/>
      <c r="F167" s="11"/>
      <c r="G167" s="11"/>
      <c r="H167" s="11"/>
      <c r="I167" s="58"/>
      <c r="J167" s="58"/>
      <c r="K167" s="58"/>
      <c r="L167" s="53"/>
    </row>
    <row r="168" spans="2:12" ht="23.25">
      <c r="B168" s="11"/>
      <c r="C168" s="11"/>
      <c r="D168" s="11"/>
      <c r="E168" s="11"/>
      <c r="F168" s="11"/>
      <c r="G168" s="11"/>
      <c r="H168" s="11"/>
      <c r="I168" s="58"/>
      <c r="J168" s="58"/>
      <c r="K168" s="58"/>
      <c r="L168" s="53"/>
    </row>
    <row r="169" spans="2:12" ht="23.25">
      <c r="B169" s="11"/>
      <c r="C169" s="11"/>
      <c r="D169" s="11"/>
      <c r="E169" s="11"/>
      <c r="F169" s="11"/>
      <c r="G169" s="11"/>
      <c r="H169" s="11"/>
      <c r="I169" s="58"/>
      <c r="J169" s="58"/>
      <c r="K169" s="58"/>
      <c r="L169" s="53"/>
    </row>
  </sheetData>
  <sheetProtection/>
  <mergeCells count="17">
    <mergeCell ref="B63:L63"/>
    <mergeCell ref="B116:L116"/>
    <mergeCell ref="B1:L1"/>
    <mergeCell ref="B2:L2"/>
    <mergeCell ref="B3:L3"/>
    <mergeCell ref="B72:L72"/>
    <mergeCell ref="B22:L22"/>
    <mergeCell ref="C66:C71"/>
    <mergeCell ref="E66:E71"/>
    <mergeCell ref="D66:D71"/>
    <mergeCell ref="B25:L25"/>
    <mergeCell ref="B30:L30"/>
    <mergeCell ref="B56:L56"/>
    <mergeCell ref="B119:L119"/>
    <mergeCell ref="C28:C29"/>
    <mergeCell ref="E28:E29"/>
    <mergeCell ref="B82:L82"/>
  </mergeCells>
  <printOptions horizontalCentered="1"/>
  <pageMargins left="0" right="0" top="0" bottom="0" header="0" footer="0"/>
  <pageSetup fitToHeight="100" horizontalDpi="600" verticalDpi="600" orientation="landscape" paperSize="9" scale="28" r:id="rId1"/>
  <colBreaks count="1" manualBreakCount="1">
    <brk id="6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2024-02-02T10:15:49Z</cp:lastPrinted>
  <dcterms:created xsi:type="dcterms:W3CDTF">2013-03-01T10:38:11Z</dcterms:created>
  <dcterms:modified xsi:type="dcterms:W3CDTF">2024-02-05T06:19:27Z</dcterms:modified>
  <cp:category/>
  <cp:version/>
  <cp:contentType/>
  <cp:contentStatus/>
</cp:coreProperties>
</file>